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1\Sdílené\AKCE- ROZDĚLANÉ\Lanškroun - SŠ zemědělská a veterinární\"/>
    </mc:Choice>
  </mc:AlternateContent>
  <xr:revisionPtr revIDLastSave="0" documentId="13_ncr:1_{C2FBFC57-47C5-4C3B-8EA3-E43215CEFD2A}" xr6:coauthVersionLast="40" xr6:coauthVersionMax="40" xr10:uidLastSave="{00000000-0000-0000-0000-000000000000}"/>
  <workbookProtection workbookPassword="CA3C" lockStructure="1"/>
  <bookViews>
    <workbookView xWindow="-120" yWindow="-120" windowWidth="29040" windowHeight="16440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ceníků'!$1:$4</definedName>
    <definedName name="_xlnm.Print_Titles" localSheetId="0">Rekapitulace!$1:$1</definedName>
    <definedName name="_xlnm.Print_Area" localSheetId="1">'Položky všech ceníků'!$A$1:$AH$370</definedName>
  </definedNames>
  <calcPr calcId="181029"/>
</workbook>
</file>

<file path=xl/calcChain.xml><?xml version="1.0" encoding="utf-8"?>
<calcChain xmlns="http://schemas.openxmlformats.org/spreadsheetml/2006/main">
  <c r="Y29" i="1" l="1"/>
  <c r="Y30" i="1"/>
  <c r="Y33" i="1"/>
  <c r="Y34" i="1"/>
  <c r="AG363" i="2"/>
  <c r="AG364" i="2"/>
  <c r="AG365" i="2"/>
  <c r="AG366" i="2"/>
  <c r="AG367" i="2"/>
  <c r="AG368" i="2"/>
  <c r="AG369" i="2"/>
  <c r="AG362" i="2"/>
  <c r="AG347" i="2"/>
  <c r="AG348" i="2"/>
  <c r="AG349" i="2"/>
  <c r="AG350" i="2"/>
  <c r="AG351" i="2"/>
  <c r="AG352" i="2"/>
  <c r="AG353" i="2"/>
  <c r="AG354" i="2"/>
  <c r="AG34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206" i="2"/>
  <c r="AG197" i="2"/>
  <c r="B198" i="2" s="1"/>
  <c r="AG185" i="2"/>
  <c r="AG186" i="2"/>
  <c r="AG187" i="2"/>
  <c r="AG188" i="2"/>
  <c r="AG170" i="2"/>
  <c r="AG171" i="2"/>
  <c r="AG172" i="2"/>
  <c r="AG173" i="2"/>
  <c r="AG174" i="2"/>
  <c r="AG175" i="2"/>
  <c r="AG169" i="2"/>
  <c r="AG150" i="2"/>
  <c r="AG151" i="2"/>
  <c r="AG152" i="2"/>
  <c r="AG153" i="2"/>
  <c r="AG154" i="2"/>
  <c r="AG155" i="2"/>
  <c r="AG156" i="2"/>
  <c r="AG157" i="2"/>
  <c r="AG158" i="2"/>
  <c r="AG159" i="2"/>
  <c r="AG160" i="2"/>
  <c r="AG149" i="2"/>
  <c r="AG137" i="2"/>
  <c r="AG138" i="2"/>
  <c r="AG139" i="2"/>
  <c r="AG136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69" i="2"/>
  <c r="B355" i="2" l="1"/>
  <c r="U19" i="1"/>
  <c r="Y19" i="1" s="1"/>
  <c r="B176" i="2"/>
  <c r="B161" i="2"/>
  <c r="B140" i="2"/>
  <c r="B189" i="2"/>
  <c r="B337" i="2"/>
  <c r="U25" i="1"/>
  <c r="Y25" i="1" s="1"/>
  <c r="B370" i="2"/>
  <c r="U31" i="1"/>
  <c r="U26" i="1"/>
  <c r="Y26" i="1" s="1"/>
  <c r="U24" i="1"/>
  <c r="Y24" i="1" s="1"/>
  <c r="U23" i="1"/>
  <c r="Y23" i="1" s="1"/>
  <c r="U22" i="1"/>
  <c r="Y22" i="1" s="1"/>
  <c r="U21" i="1"/>
  <c r="Y21" i="1" s="1"/>
  <c r="U20" i="1"/>
  <c r="Y20" i="1" s="1"/>
  <c r="U35" i="1"/>
  <c r="Y35" i="1" s="1"/>
  <c r="B128" i="2"/>
  <c r="Y31" i="1" l="1"/>
  <c r="U32" i="1"/>
  <c r="Y32" i="1" s="1"/>
  <c r="U36" i="1"/>
  <c r="Y36" i="1" s="1"/>
  <c r="U27" i="1"/>
  <c r="Y27" i="1" s="1"/>
  <c r="AG10" i="2" l="1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9" i="2"/>
  <c r="U17" i="1" l="1"/>
  <c r="U18" i="1" s="1"/>
  <c r="Y18" i="1" s="1"/>
  <c r="B62" i="2"/>
  <c r="Y17" i="1" l="1"/>
  <c r="U28" i="1"/>
  <c r="Y28" i="1" l="1"/>
  <c r="U38" i="1"/>
  <c r="J42" i="1" l="1"/>
  <c r="Y38" i="1"/>
  <c r="J45" i="1" l="1"/>
  <c r="Q42" i="1"/>
  <c r="Q45" i="1" l="1"/>
  <c r="S42" i="1"/>
  <c r="S45" i="1" s="1"/>
</calcChain>
</file>

<file path=xl/sharedStrings.xml><?xml version="1.0" encoding="utf-8"?>
<sst xmlns="http://schemas.openxmlformats.org/spreadsheetml/2006/main" count="1153" uniqueCount="670">
  <si>
    <t xml:space="preserve">Zpracováno programem firmy SELPO Broumy, tel. +420 603 525768 </t>
  </si>
  <si>
    <t>Zakázka číslo:</t>
  </si>
  <si>
    <t>Název:</t>
  </si>
  <si>
    <t>SŠ zemědělská a veterinární Lanškroun- rekonstrukce elektroinstalace</t>
  </si>
  <si>
    <t>Za značku:</t>
  </si>
  <si>
    <t>A  -&gt;  I. ETAPA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</si>
  <si>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</si>
  <si>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</si>
  <si>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</si>
  <si>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</si>
  <si>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</si>
  <si>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</si>
  <si>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</si>
  <si>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</si>
  <si>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</si>
  <si>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C21M - ELEKTROMONTÁŽE  -  MONTÁŽ</t>
  </si>
  <si>
    <t>2.</t>
  </si>
  <si>
    <t xml:space="preserve">   Podíl přidružených výkonů 2,00% z C21M a navázaného materiálu</t>
  </si>
  <si>
    <t>3.</t>
  </si>
  <si>
    <t>C22M (2016)  -  MONTÁŽ</t>
  </si>
  <si>
    <t>4.</t>
  </si>
  <si>
    <t xml:space="preserve">   Podíl přidružených výkonů z C22M a navázaného materiálu</t>
  </si>
  <si>
    <t>5.</t>
  </si>
  <si>
    <t>C46M - Zemní práce  -  MONTÁŽ</t>
  </si>
  <si>
    <t>6.</t>
  </si>
  <si>
    <t>C801-3 - Stavební práce - výseky, kapsy, rýhy  -  MONTÁŽ</t>
  </si>
  <si>
    <t>7.</t>
  </si>
  <si>
    <t>PSV  -  MONTÁŽ</t>
  </si>
  <si>
    <t>8.</t>
  </si>
  <si>
    <t>VRN  -  MONTÁŽ</t>
  </si>
  <si>
    <t>9.</t>
  </si>
  <si>
    <t>Výchozí revize elektro  -  MONTÁŽ</t>
  </si>
  <si>
    <t>10.</t>
  </si>
  <si>
    <t>MATERIÁL</t>
  </si>
  <si>
    <t>11.</t>
  </si>
  <si>
    <t xml:space="preserve">   Podružný materiál 5,00%</t>
  </si>
  <si>
    <t>CELKEM URN</t>
  </si>
  <si>
    <t>B.</t>
  </si>
  <si>
    <t>HZS</t>
  </si>
  <si>
    <t>12.</t>
  </si>
  <si>
    <t>Hodinová zúčtovací sazba</t>
  </si>
  <si>
    <t>CELKEM HZS</t>
  </si>
  <si>
    <t>C.</t>
  </si>
  <si>
    <t>DODÁVKY ZAŘÍZENÍ</t>
  </si>
  <si>
    <t>13.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</si>
  <si>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</si>
  <si>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</si>
  <si>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</si>
  <si>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</si>
  <si>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</si>
  <si>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</si>
  <si>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</si>
  <si>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</si>
  <si>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>Cenová úroveň 2016.</t>
  </si>
  <si>
    <t>vypracoval:</t>
  </si>
  <si>
    <t>Bc. Marek Pokorný</t>
  </si>
  <si>
    <t>e-mail:</t>
  </si>
  <si>
    <t>info@elektro-sychra.cz</t>
  </si>
  <si>
    <t>dne:</t>
  </si>
  <si>
    <t>14.1.2019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</si>
  <si>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</si>
  <si>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</si>
  <si>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</si>
  <si>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</si>
  <si>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</si>
  <si>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</si>
  <si>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</si>
  <si>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210010003</t>
  </si>
  <si>
    <t>trubka plastová ohebná instalační průměr 23mm (PO)</t>
  </si>
  <si>
    <t>210,00</t>
  </si>
  <si>
    <t>m</t>
  </si>
  <si>
    <t>210010301</t>
  </si>
  <si>
    <t>krabice přístrojová (1901, KU 68/1, KP 67, KP 68; KZ 3) bez zapojení</t>
  </si>
  <si>
    <t>81,00</t>
  </si>
  <si>
    <t>ks</t>
  </si>
  <si>
    <t>193,00</t>
  </si>
  <si>
    <t>210010313</t>
  </si>
  <si>
    <t>krabice odbočná s víčkem (KO 125) čtvercová bez zapojení</t>
  </si>
  <si>
    <t>2,00</t>
  </si>
  <si>
    <t>210010321</t>
  </si>
  <si>
    <t>krabice odbočná s víčkem a svork. (1903, KR 68) kruhová vč. zapojení</t>
  </si>
  <si>
    <t>82,00</t>
  </si>
  <si>
    <t>210010351</t>
  </si>
  <si>
    <t>krabicová rozvodka typ 6455-11 do 4mm2 vč. zapojení</t>
  </si>
  <si>
    <t>8,00</t>
  </si>
  <si>
    <t>210020325</t>
  </si>
  <si>
    <t>kanál 160x65 D parapetní</t>
  </si>
  <si>
    <t>3,00</t>
  </si>
  <si>
    <t>210020401</t>
  </si>
  <si>
    <t>žlab drátěný 100x60</t>
  </si>
  <si>
    <t>30,00</t>
  </si>
  <si>
    <t>210110041</t>
  </si>
  <si>
    <t>spínač zapuštěný 1-pólový řazení 1</t>
  </si>
  <si>
    <t>33,00</t>
  </si>
  <si>
    <t>210110043</t>
  </si>
  <si>
    <t>střídavý sériový přepínač zapuštěný - řazení 5/5A</t>
  </si>
  <si>
    <t>22,00</t>
  </si>
  <si>
    <t>210110045</t>
  </si>
  <si>
    <t>střídavý přepínač zapuštěný - řazení 6</t>
  </si>
  <si>
    <t>16,00</t>
  </si>
  <si>
    <t>210110046</t>
  </si>
  <si>
    <t>křížový přepínač zapuštěný - řazení 7</t>
  </si>
  <si>
    <t>1,00</t>
  </si>
  <si>
    <t>210110047</t>
  </si>
  <si>
    <t>spínač zapuštěný 1-pólový se sign. doutnavkou řazení 1S</t>
  </si>
  <si>
    <t>7,00</t>
  </si>
  <si>
    <t>210111011</t>
  </si>
  <si>
    <t>zásuvka polozap./zapuštěná 10/16A 250V 2P+Z profil 45</t>
  </si>
  <si>
    <t>210111022</t>
  </si>
  <si>
    <t>zásuvka v krabici prostředí vlhké 10/16A 250V 2P+Z průběžná montáž</t>
  </si>
  <si>
    <t>5,00</t>
  </si>
  <si>
    <t>210220361</t>
  </si>
  <si>
    <t>tyčový zemnič vč. zaražení do země a připojení do 2m</t>
  </si>
  <si>
    <t>210800007</t>
  </si>
  <si>
    <t>CYA 25mm2 zelenožlutý (PO)</t>
  </si>
  <si>
    <t>34,00</t>
  </si>
  <si>
    <t>210800105</t>
  </si>
  <si>
    <t>CYKY 3Ax1.5mm2 (CYKY 3O1.5) 750V (PO)</t>
  </si>
  <si>
    <t>480,00</t>
  </si>
  <si>
    <t>CYKY 3Cx1.5mm2 (CYKY 3J1.5) 750V (PO)</t>
  </si>
  <si>
    <t>40,00</t>
  </si>
  <si>
    <t>210800106</t>
  </si>
  <si>
    <t>CYKY 3Cx2.5mm2 (CYKY 3J2.5) 750V (PO)</t>
  </si>
  <si>
    <t>210800115</t>
  </si>
  <si>
    <t>CYKY 5Cx1.5mm2 (CYKY 5J1.5) 750V (PO)</t>
  </si>
  <si>
    <t>210800118</t>
  </si>
  <si>
    <t>CYKY 5Cx6mm2 (CYKY 5J6) 750V (PO)</t>
  </si>
  <si>
    <t>77,00</t>
  </si>
  <si>
    <t>210860221</t>
  </si>
  <si>
    <t>JYTY 2x1mm  s Al laminovanou folií (P0)</t>
  </si>
  <si>
    <t>18,00</t>
  </si>
  <si>
    <t>215012110</t>
  </si>
  <si>
    <t>lišta vkládací s víčkem 20mm</t>
  </si>
  <si>
    <t>125,00</t>
  </si>
  <si>
    <t>215012120</t>
  </si>
  <si>
    <t>lišta vkládací s víčkem 40mm</t>
  </si>
  <si>
    <t>10,00</t>
  </si>
  <si>
    <t>215012212</t>
  </si>
  <si>
    <t>lišta vkládací 18x13mm</t>
  </si>
  <si>
    <t>20,00</t>
  </si>
  <si>
    <t>215012230</t>
  </si>
  <si>
    <t>lišta vkládací 60x40mm</t>
  </si>
  <si>
    <t>215221113</t>
  </si>
  <si>
    <t>uzemňovací drát FeZn průměr 8mm</t>
  </si>
  <si>
    <t>50,00</t>
  </si>
  <si>
    <t>216111221</t>
  </si>
  <si>
    <t>zásuvka</t>
  </si>
  <si>
    <t>58,00</t>
  </si>
  <si>
    <t>216111301</t>
  </si>
  <si>
    <t>dvojzásuvka</t>
  </si>
  <si>
    <t>27,00</t>
  </si>
  <si>
    <t xml:space="preserve">dvojzásuvka </t>
  </si>
  <si>
    <t>103,00</t>
  </si>
  <si>
    <t>216201005</t>
  </si>
  <si>
    <t>A - LED svítidlo přisazené</t>
  </si>
  <si>
    <t>32,00</t>
  </si>
  <si>
    <t>B - LED svítidlo přisazené</t>
  </si>
  <si>
    <t>D - LED svítidlo přisazené</t>
  </si>
  <si>
    <t>31,00</t>
  </si>
  <si>
    <t>E - LED svítidlo přisazené</t>
  </si>
  <si>
    <t>21,00</t>
  </si>
  <si>
    <t>G - LED svítidlo přisazené</t>
  </si>
  <si>
    <t>H - LED svítidlo přisazené</t>
  </si>
  <si>
    <t>Ch - LED svítidlo závěsné</t>
  </si>
  <si>
    <t>4,00</t>
  </si>
  <si>
    <t>I - LED svítidlo přisazené</t>
  </si>
  <si>
    <t>13,00</t>
  </si>
  <si>
    <t>J - LED svítidlo závěsné</t>
  </si>
  <si>
    <t>K - LED svítidlo závěsné</t>
  </si>
  <si>
    <t>L - LED svítidlo nástěnné</t>
  </si>
  <si>
    <t>17,00</t>
  </si>
  <si>
    <t>N - LED svítidlo nouzové přisazené</t>
  </si>
  <si>
    <t>O - LED svítidlo přisazené/nástěnné</t>
  </si>
  <si>
    <t>56,00</t>
  </si>
  <si>
    <t>P - LED svítidlo přisazené/nástěnné se senzorem pohybu</t>
  </si>
  <si>
    <t>Q - LED svítidlo nástěnné venkovní</t>
  </si>
  <si>
    <t>R - LED svítidlo do podhledu</t>
  </si>
  <si>
    <t>S - LED svítidlo přisazené liniové</t>
  </si>
  <si>
    <t>216220102</t>
  </si>
  <si>
    <t>svorkovnice ekvipotencionální s krabicí</t>
  </si>
  <si>
    <t>216800116</t>
  </si>
  <si>
    <t>CYKY 5Cx10mm2 (CYKY 5J10) 750V (PO)</t>
  </si>
  <si>
    <t>127,00</t>
  </si>
  <si>
    <t>216800117</t>
  </si>
  <si>
    <t>CYKY 5Cx16mm2 (CYKY 5J16) 750V (PO)</t>
  </si>
  <si>
    <t>C22M (2016)</t>
  </si>
  <si>
    <t>210800102</t>
  </si>
  <si>
    <t>CYKY 2Ax2.5mm2 (CYKY 2O2.5) 750V (PO)</t>
  </si>
  <si>
    <t>460,00</t>
  </si>
  <si>
    <t>CYKY 3Ax2.5mm2 (CYKY 3O2.5) 750V (PO)</t>
  </si>
  <si>
    <t>750,00</t>
  </si>
  <si>
    <t>220260024</t>
  </si>
  <si>
    <t>krabice KO 97 pod omítku + vysekání</t>
  </si>
  <si>
    <t>45,00</t>
  </si>
  <si>
    <t>220260027</t>
  </si>
  <si>
    <t>krabice KO 125 pod omítku + vysekání</t>
  </si>
  <si>
    <t>220260028</t>
  </si>
  <si>
    <t>krabice KT 250 pod omítku + vysekání</t>
  </si>
  <si>
    <t>220260046u</t>
  </si>
  <si>
    <t>krabice 8111 na povrchu, na předem připravené úchyt.body, zhotovení otvorů pro kabely, zavíčkování. Bez svorek a zapojení.</t>
  </si>
  <si>
    <t>220260456u</t>
  </si>
  <si>
    <t>stojanový 19" rozvaděč 32U-42U (do 600x800mm). Úprava vstupních otvorů, kompletace, vystrojení a označení skříně.</t>
  </si>
  <si>
    <t>220260552u</t>
  </si>
  <si>
    <t>trubka plast.ohebná 23 pod omítku vč.drážky</t>
  </si>
  <si>
    <t>720,00</t>
  </si>
  <si>
    <t>220260554u</t>
  </si>
  <si>
    <t>trubka plast.ohebná 36 pod omítku vč.drážky</t>
  </si>
  <si>
    <t>570,00</t>
  </si>
  <si>
    <t>220260555u</t>
  </si>
  <si>
    <t>trubka plast.ohebná 48 pod omítku vč.drážky</t>
  </si>
  <si>
    <t>150,00</t>
  </si>
  <si>
    <t>220260603u</t>
  </si>
  <si>
    <t>lišta vkládací 20x20, na předem připravené úchyt.body, zavíčkování.</t>
  </si>
  <si>
    <t>220260721u</t>
  </si>
  <si>
    <t>žlab MARS 62/50mm, vč.příslušenství, na předem připravené úchyt.body, zavíkování.</t>
  </si>
  <si>
    <t>220270323n</t>
  </si>
  <si>
    <t>H07V-U 2,5 (CY), H07V-K 2,5 (CYA) v trubce, prozvonění, označení, vč.pročištění trubkovodu, otevření a uzavření krabic</t>
  </si>
  <si>
    <t>100,00</t>
  </si>
  <si>
    <t>220270329n</t>
  </si>
  <si>
    <t>Optický kabel do 10 vl.</t>
  </si>
  <si>
    <t>220280101n</t>
  </si>
  <si>
    <t>JYSTY do 2x2x0.8mm pod omítkou do připravené drážky, prozvonění, označení, zasádrování a začištění</t>
  </si>
  <si>
    <t>120,00</t>
  </si>
  <si>
    <t>220280201n</t>
  </si>
  <si>
    <t>kabel EZS do 6mm vnějš.průměru v trubkách, prozvonění a označení, vč.pročištění trubek</t>
  </si>
  <si>
    <t>580,00</t>
  </si>
  <si>
    <t>220280206n</t>
  </si>
  <si>
    <t>kabel EZS do 7mm vnějš.průměru v trubkách, prozvonění a označení, vč.pročištění trubek</t>
  </si>
  <si>
    <t>360,00</t>
  </si>
  <si>
    <t>kabel UTP kat.6 v trubkách, prozvonění a označení, vč.pročištění trubek</t>
  </si>
  <si>
    <t>220290007u</t>
  </si>
  <si>
    <t>zásuvka 2xRJ45 UTP kat.6 pod omítku do připravené krabice, vč.značení portů</t>
  </si>
  <si>
    <t>220290971u</t>
  </si>
  <si>
    <t>patch panel</t>
  </si>
  <si>
    <t>220291991u</t>
  </si>
  <si>
    <t xml:space="preserve">aktivní síťový prvek WIFI </t>
  </si>
  <si>
    <t>6,00</t>
  </si>
  <si>
    <t>220293001p</t>
  </si>
  <si>
    <t>vypáskování kabelů v rozvaděči</t>
  </si>
  <si>
    <t>220293011p</t>
  </si>
  <si>
    <t>kontrolní měření kabelu</t>
  </si>
  <si>
    <t>90,00</t>
  </si>
  <si>
    <t>220293012p</t>
  </si>
  <si>
    <t>měření do protokolu</t>
  </si>
  <si>
    <t>9,00</t>
  </si>
  <si>
    <t>80,00</t>
  </si>
  <si>
    <t>220310011u</t>
  </si>
  <si>
    <t>optická vana</t>
  </si>
  <si>
    <t>220310021u</t>
  </si>
  <si>
    <t>spojka optického vlákna do panelu</t>
  </si>
  <si>
    <t>220310031u</t>
  </si>
  <si>
    <t>svar optického vlákna vč.ochrany a pigtailu</t>
  </si>
  <si>
    <t>220320001</t>
  </si>
  <si>
    <t xml:space="preserve">hodinová ústředna </t>
  </si>
  <si>
    <t>220320084</t>
  </si>
  <si>
    <t>hodiny interiérové ručičkové oboustranné na závěsu</t>
  </si>
  <si>
    <t>220323201u</t>
  </si>
  <si>
    <t>zvonek ss./st. 3-24V na předem připravené úchyt.body, zapojení a přezkoušení funkce</t>
  </si>
  <si>
    <t>220323302u</t>
  </si>
  <si>
    <t>domácí videotelefon digitální, na předem připravené úchyt.body, zapojení a přezkoušení funkce</t>
  </si>
  <si>
    <t>220323323u</t>
  </si>
  <si>
    <t>tlačítkové tablo IP  s kamerou do zdi (do 9 tlač.el.vrát.) zapojení a přezkoušení funkce</t>
  </si>
  <si>
    <t>220325001u</t>
  </si>
  <si>
    <t>detektor PIR na předem připravené úchyt.body, zapojení, přezkoušení funkce</t>
  </si>
  <si>
    <t>47,00</t>
  </si>
  <si>
    <t>220325002u</t>
  </si>
  <si>
    <t>duální detektor na předem připravené úchyt.body, zapojení, přezkoušení funkce</t>
  </si>
  <si>
    <t>220325011u</t>
  </si>
  <si>
    <t>magnetický kontakt na předem připravené úchyt.body, zapojení, přezkoušení funkce</t>
  </si>
  <si>
    <t>220325103u</t>
  </si>
  <si>
    <t>Rozbočovač sběrnice - modul, zapojení, přezkoušení funkce</t>
  </si>
  <si>
    <t>22032510u</t>
  </si>
  <si>
    <t>sběrnicový modul, zapojení, přezkoušení funkce</t>
  </si>
  <si>
    <t>220325201u</t>
  </si>
  <si>
    <t>klávesnice na předem připravené úchyt.body, zapojení, přezkoušení funkce</t>
  </si>
  <si>
    <t>220325251u</t>
  </si>
  <si>
    <t>náhradní zdroj 12V do 60Ah na předem připravené úchyt.body, zapojení, přezkoušení funkce</t>
  </si>
  <si>
    <t>220325262u</t>
  </si>
  <si>
    <t>Software EZS vč. implementace</t>
  </si>
  <si>
    <t>220325265u</t>
  </si>
  <si>
    <t>poplachová siréna na předem připravené úchyt.body, přezkoušení funkce</t>
  </si>
  <si>
    <t>220325266u</t>
  </si>
  <si>
    <t>siréna s majákem na budovu na předem připravené úchyt.body, přezkoušení funkce</t>
  </si>
  <si>
    <t>220325292p</t>
  </si>
  <si>
    <t>měření smyčky</t>
  </si>
  <si>
    <t>220325301u</t>
  </si>
  <si>
    <t>ústředna EZS na předem připravené úchyt.body, zapojení napájení</t>
  </si>
  <si>
    <t>220325302p</t>
  </si>
  <si>
    <t>programování ústředny, uvedení do provozu, kontrola funkce</t>
  </si>
  <si>
    <t>hod</t>
  </si>
  <si>
    <t>220325731u</t>
  </si>
  <si>
    <t>El. zámek na předem připravené úchyt.body, zapojení, přezkoušení funkce</t>
  </si>
  <si>
    <t>220370001u</t>
  </si>
  <si>
    <t>jednotka zesilovače</t>
  </si>
  <si>
    <t>220370002u</t>
  </si>
  <si>
    <t>rozhlasová ústředna  nezávislé zóny (4x 120W/100V)</t>
  </si>
  <si>
    <t>220370003u</t>
  </si>
  <si>
    <t xml:space="preserve">rozhlasová ústředna - moduly rozšíření </t>
  </si>
  <si>
    <t>220370011u</t>
  </si>
  <si>
    <t>mikrofonní stanice, s ovl. tlačítky</t>
  </si>
  <si>
    <t>220370101u</t>
  </si>
  <si>
    <t>reproduktor skříňkový nástěnný</t>
  </si>
  <si>
    <t>29,00</t>
  </si>
  <si>
    <t>220370106u</t>
  </si>
  <si>
    <t>reproduktor směrový nebo tlakový do 30W</t>
  </si>
  <si>
    <t>220370401p</t>
  </si>
  <si>
    <t>programování rozhlasové ústředny, uvedení do provozu</t>
  </si>
  <si>
    <t>220370601p</t>
  </si>
  <si>
    <t>kontrolní měření</t>
  </si>
  <si>
    <t>220490901u</t>
  </si>
  <si>
    <t>zásuvka repro.pod omítku, do předem připravené krabice</t>
  </si>
  <si>
    <t>220520003</t>
  </si>
  <si>
    <t xml:space="preserve">ústředna telefonní </t>
  </si>
  <si>
    <t>C46M - Zemní práce</t>
  </si>
  <si>
    <t>460030011</t>
  </si>
  <si>
    <t>sejmutí drnu</t>
  </si>
  <si>
    <t>m2</t>
  </si>
  <si>
    <t>460200133</t>
  </si>
  <si>
    <t>Hloubení kabelových nezapažených rýh ručně š. 35 cm, hl. 50 cm, v hornině tř. 3</t>
  </si>
  <si>
    <t>460560133</t>
  </si>
  <si>
    <t>Zásyp rýh ručně šířky 35 cm, hloubky 50 cm, z horniny tř. 3</t>
  </si>
  <si>
    <t>460620002</t>
  </si>
  <si>
    <t>Položení drnu včetně zalití vodou na rovině</t>
  </si>
  <si>
    <t>C801-3 - Stavební práce - výseky, kapsy, rýhy</t>
  </si>
  <si>
    <t>Zednické práce - vyspravení otvorů po demontovaném zařízení, zahození drážek, štukování vč. materiálu výměra viz ceník stavební práce - 1.et.</t>
  </si>
  <si>
    <t>kpl</t>
  </si>
  <si>
    <t>97104-2131</t>
  </si>
  <si>
    <t>vybour.otv.bet.zdi do R=60mm tl.do 150mm</t>
  </si>
  <si>
    <t>26,00</t>
  </si>
  <si>
    <t>97104-2341</t>
  </si>
  <si>
    <t>vybour.otv.bet.zdi do 0.09m2 tl.do 300mm</t>
  </si>
  <si>
    <t>97301-1141</t>
  </si>
  <si>
    <t>vysek.kapes z leh.bet.do 50x50x50mm</t>
  </si>
  <si>
    <t>356,00</t>
  </si>
  <si>
    <t>97301-1161</t>
  </si>
  <si>
    <t>vysek.kapes z leh.bet.do 100x100x50mm</t>
  </si>
  <si>
    <t>97404-9121</t>
  </si>
  <si>
    <t>vysek.rýh bet.zdi do hl.30mm š.do 30mm</t>
  </si>
  <si>
    <t>97404-9122</t>
  </si>
  <si>
    <t>vysek.rýh bet.zdi do hl.30mm š.do 70mm</t>
  </si>
  <si>
    <t>70,00</t>
  </si>
  <si>
    <t>97404-9124</t>
  </si>
  <si>
    <t>vysek.rýh bet.zdi do hl.30mm š.do 150mm</t>
  </si>
  <si>
    <t>390,00</t>
  </si>
  <si>
    <t>97908-1111</t>
  </si>
  <si>
    <t>Odvoz suti a vybouraných hmot na skládku do 1km</t>
  </si>
  <si>
    <t>10,50</t>
  </si>
  <si>
    <t>t</t>
  </si>
  <si>
    <t>97908-1121</t>
  </si>
  <si>
    <t>Odvoz suti na skládku za každý další 1 km</t>
  </si>
  <si>
    <t>52,50</t>
  </si>
  <si>
    <t>97908-2111</t>
  </si>
  <si>
    <t>Vnitrostaveništní doprava suti do 10m</t>
  </si>
  <si>
    <t>97908-2121</t>
  </si>
  <si>
    <t>Vnitrostaven. doprava suti za každých dalších 5m</t>
  </si>
  <si>
    <t>PSV</t>
  </si>
  <si>
    <t>Malování stěn vč. materiálu 1.etapa, barva+bílá - 4200m2 vč. přípravy povrchu</t>
  </si>
  <si>
    <t>Stěhování nábytku v rámci objektu 1. etapa ( 6x učebna, 13x kabinety a kanceláře, 4x šatny a umývárny)</t>
  </si>
  <si>
    <t>783000103</t>
  </si>
  <si>
    <t>Ochrana podlah nebo vodorovných ploch při provádění nátěrů položením fólie vč. materiálu</t>
  </si>
  <si>
    <t>783812110</t>
  </si>
  <si>
    <t>Nátěry olejové omítek stěn dvojnásobné, penetrace a 1x email a 2x plné tmelení vč. materiálu</t>
  </si>
  <si>
    <t>175,00</t>
  </si>
  <si>
    <t>784401801</t>
  </si>
  <si>
    <t>Odstranění maleb obroušením a oprášením v místnostech v do 3,8 m</t>
  </si>
  <si>
    <t>941111111</t>
  </si>
  <si>
    <t>Montáž lešení řadového trubkového lehkého s podlahami zatížení do 200 kg/m2 š do 0,9 m v do 10 m vč. materiálu</t>
  </si>
  <si>
    <t>15,00</t>
  </si>
  <si>
    <t>952901111</t>
  </si>
  <si>
    <t>Vyčištění budov bytové a občanské výstavby při výšce podlaží do 4 m (zametení a umytí podlah, dlažeb, obkladů, schodů v místnostech chodbách a schodištích, vyčištění a umytí oken, dveří s rámy, umytí a vyčištění jiných zasklených a natíraných ploch)</t>
  </si>
  <si>
    <t>VRN</t>
  </si>
  <si>
    <t>030001000</t>
  </si>
  <si>
    <t>Náklady spojené s vybudováním, provozem a likvidací zařízení staveniště (společné pro I i II etapu)</t>
  </si>
  <si>
    <t>090001001</t>
  </si>
  <si>
    <t>Dokumentace skutečného provedení stavby dle vyhl. 499/2006 Sb. ve 3 listinných vyhotoveních + 3 CD (společné pro I i II etapu)</t>
  </si>
  <si>
    <t>090001002</t>
  </si>
  <si>
    <t>Náklady spojené s pojištěním odpovědnosti za škodu způsobenou třetím osobám (společné pro I i II etapu)</t>
  </si>
  <si>
    <t>090001003</t>
  </si>
  <si>
    <t>Náklady spojené se zřízením a vedením bankovní záruky (společné pro I i II etapu)</t>
  </si>
  <si>
    <t>Výchozí revize elektro</t>
  </si>
  <si>
    <t>320410001</t>
  </si>
  <si>
    <t>Výchozí revize</t>
  </si>
  <si>
    <t>objem</t>
  </si>
  <si>
    <t>Materiály</t>
  </si>
  <si>
    <t>00306</t>
  </si>
  <si>
    <t>krabice KO 97</t>
  </si>
  <si>
    <t>00307</t>
  </si>
  <si>
    <t>krabice KO 125</t>
  </si>
  <si>
    <t>00312</t>
  </si>
  <si>
    <t>krabice KT 250</t>
  </si>
  <si>
    <t>00926</t>
  </si>
  <si>
    <t>TRUBKA OHEBNA LPE 2336/2</t>
  </si>
  <si>
    <t>02110</t>
  </si>
  <si>
    <t>SVORKA krabicová 273-104  3 X 2,5</t>
  </si>
  <si>
    <t>02111</t>
  </si>
  <si>
    <t>SVORKA krabicová 273-105      5 X 2,5</t>
  </si>
  <si>
    <t>02901</t>
  </si>
  <si>
    <t>CYKY 2Ax2.5mm2 (CYKY 2O2.5)</t>
  </si>
  <si>
    <t>02921</t>
  </si>
  <si>
    <t>CYKY 3Ax2.5mm2 (CYKY 3O2.5)</t>
  </si>
  <si>
    <t>04199</t>
  </si>
  <si>
    <t xml:space="preserve">ZVONEK SKOLNI </t>
  </si>
  <si>
    <t>05806</t>
  </si>
  <si>
    <t>svorka SJ 2b k zemnící tyči</t>
  </si>
  <si>
    <t>10.052.327</t>
  </si>
  <si>
    <t>Krabice 100x100x50mm</t>
  </si>
  <si>
    <t>KS</t>
  </si>
  <si>
    <t>10.080.198</t>
  </si>
  <si>
    <t>Zásuvka repro 2mod 1n</t>
  </si>
  <si>
    <t>1002278</t>
  </si>
  <si>
    <t>Krabice univerzální 73,5x43mm spojovatelná</t>
  </si>
  <si>
    <t>Krabice univerzální KU68-1901 o73,5x43mm spojovatelná</t>
  </si>
  <si>
    <t>1002286</t>
  </si>
  <si>
    <t>Krabice odbočná s víčkem 132x132x72mm</t>
  </si>
  <si>
    <t>1003-024</t>
  </si>
  <si>
    <t>J/A-(ZN)H, / 4 vlákna, 50/125, FTTx DROP, 4vl., 50/125, OM3, LSOH, 3mm, KDP</t>
  </si>
  <si>
    <t>1006666</t>
  </si>
  <si>
    <t>Krabice univerzální KU68-1902 s víčkem KO 68 o73,5x43mm</t>
  </si>
  <si>
    <t>101-011</t>
  </si>
  <si>
    <t>Ústředna s GSM/GPRS komunikátorem a rádiovým modulem</t>
  </si>
  <si>
    <t>1012177</t>
  </si>
  <si>
    <t>Drát zemnící FeZn  8    1kg=2,50m</t>
  </si>
  <si>
    <t>KG</t>
  </si>
  <si>
    <t>1014965</t>
  </si>
  <si>
    <t>Vodič CYA  25 H07V-K zeleno-žlutá</t>
  </si>
  <si>
    <t>M</t>
  </si>
  <si>
    <t>1021938</t>
  </si>
  <si>
    <t>Lišta vkládací  18x 13 bílá  3m</t>
  </si>
  <si>
    <t>10310</t>
  </si>
  <si>
    <t>Signální autonomní hodiny, vest zdroj 75 V pro školní zvonky, samokalibrující oscillátor + přijímač DCF</t>
  </si>
  <si>
    <t>10343</t>
  </si>
  <si>
    <t>1095574</t>
  </si>
  <si>
    <t>Lišta vkládací  18x 13 bílá LV 2m</t>
  </si>
  <si>
    <t>11.017.777</t>
  </si>
  <si>
    <t>Zemnící tyč 2,0 m se svorkou</t>
  </si>
  <si>
    <t>110887</t>
  </si>
  <si>
    <t>Rozbočovač sběrnice</t>
  </si>
  <si>
    <t>1109614</t>
  </si>
  <si>
    <t>Kryt spínače jednoduchý bílá</t>
  </si>
  <si>
    <t>1109702</t>
  </si>
  <si>
    <t>Kryt spínače dělený bílá</t>
  </si>
  <si>
    <t>1109710</t>
  </si>
  <si>
    <t>Kryt spínače jednoduchý s průzorem bílá</t>
  </si>
  <si>
    <t>110A110</t>
  </si>
  <si>
    <t>Sběrnicová siréna vnitřní</t>
  </si>
  <si>
    <t>110P</t>
  </si>
  <si>
    <t>Sběrnicový PIR detektor pohybu</t>
  </si>
  <si>
    <t>1110818</t>
  </si>
  <si>
    <t>Rámeček 1-násobný bílá</t>
  </si>
  <si>
    <t>Rámeček 1-násobný bílý</t>
  </si>
  <si>
    <t>1110826</t>
  </si>
  <si>
    <t>Rámeček 2-násobný bílá</t>
  </si>
  <si>
    <t>1110834</t>
  </si>
  <si>
    <t>Rámeček 3-násobný bílá</t>
  </si>
  <si>
    <t>1148671</t>
  </si>
  <si>
    <t xml:space="preserve">Krabice pro montáž na povrch </t>
  </si>
  <si>
    <t>1148672</t>
  </si>
  <si>
    <t xml:space="preserve">Stříška na povrch pro 1 modul </t>
  </si>
  <si>
    <t>1148676</t>
  </si>
  <si>
    <t xml:space="preserve">Dveřní komunikátor  IP 3x2 tlačítka + kamera </t>
  </si>
  <si>
    <t>1196981</t>
  </si>
  <si>
    <t>Zásuvka 2-násobná bílá s ochrannými kolíky, s clonkami, s natočenou dutinou 16 A /230V IP 40</t>
  </si>
  <si>
    <t>1197036</t>
  </si>
  <si>
    <t>Zásuvka 1-násobná bílá s ochranným kolíkem, s clonkami 16 A / 230V IP 40</t>
  </si>
  <si>
    <t>1212501</t>
  </si>
  <si>
    <t>Lišta vkládací  60x 40 bílá 3m</t>
  </si>
  <si>
    <t>1236807</t>
  </si>
  <si>
    <t>Přístroj spínače 1 (1So) bezšroubový</t>
  </si>
  <si>
    <t>1236808</t>
  </si>
  <si>
    <t>Přístroj spínače 5 sériový bezšroubový</t>
  </si>
  <si>
    <t>1236809</t>
  </si>
  <si>
    <t>Přístroj spínače 6 (6So) střídavý bezšroubový</t>
  </si>
  <si>
    <t>1236811</t>
  </si>
  <si>
    <t>Přístroj spínače 7 (7So) křížový bezšroubový</t>
  </si>
  <si>
    <t>1236812</t>
  </si>
  <si>
    <t>Přístroj spínače 1/0 (1/0S,1/0So) se svorkou N bezšroubový</t>
  </si>
  <si>
    <t>1245466</t>
  </si>
  <si>
    <t>Trubka ohebná 320N pr. 25 světle šedá</t>
  </si>
  <si>
    <t>1255860</t>
  </si>
  <si>
    <t>Doutnavka orientační oranžová pro přístroj 1/0</t>
  </si>
  <si>
    <t>1257856</t>
  </si>
  <si>
    <t>Kabel CYKY-O  3x 1,5 /100m</t>
  </si>
  <si>
    <t>1257864</t>
  </si>
  <si>
    <t>Kabel CYKY-J  3x 1,5 /100m</t>
  </si>
  <si>
    <t>1258046</t>
  </si>
  <si>
    <t>Kabel CYKY-J  5x 1,5 /100m</t>
  </si>
  <si>
    <t>1258049</t>
  </si>
  <si>
    <t>Kabel CYKY-J  5x10 buben</t>
  </si>
  <si>
    <t>1258058</t>
  </si>
  <si>
    <t>Kabel CYKY-J  5x16 buben</t>
  </si>
  <si>
    <t>1258074</t>
  </si>
  <si>
    <t>Kabel CYKY-J  3x 2,5 /100m</t>
  </si>
  <si>
    <t>1258-45</t>
  </si>
  <si>
    <t>Ukládací plato 350mm 1U-4b.  černé, nosnost 45kg</t>
  </si>
  <si>
    <t>1259098</t>
  </si>
  <si>
    <t>Kabel JYTY-O  2x1</t>
  </si>
  <si>
    <t>1294347</t>
  </si>
  <si>
    <t>Kanál parapetní 160X65D /2m</t>
  </si>
  <si>
    <t>15242-3</t>
  </si>
  <si>
    <t>Ventilační jednotka univ., termostat, 4 ventilátory (do stropu nebo do podlahy)</t>
  </si>
  <si>
    <t>1538056</t>
  </si>
  <si>
    <t>Kabel CYKY-J  5x 6 kruh /100m</t>
  </si>
  <si>
    <t>15811</t>
  </si>
  <si>
    <t>Sběrnicová siréna venkovní - základna s elektronikou</t>
  </si>
  <si>
    <t>1741264</t>
  </si>
  <si>
    <t>RYCHLOSPOJKA ŽLABU pro výšku žlabu od 60 do110</t>
  </si>
  <si>
    <t>1741267</t>
  </si>
  <si>
    <t>Podpěra na stěnu žlabu 100x 36x 65mm</t>
  </si>
  <si>
    <t>1741299</t>
  </si>
  <si>
    <t xml:space="preserve">Žlab drátěný 60X100 </t>
  </si>
  <si>
    <t>20351</t>
  </si>
  <si>
    <t>TRUBKA OHEBNA LPFLEX 2348</t>
  </si>
  <si>
    <t>214-18</t>
  </si>
  <si>
    <t>Bezúdržbový akumulátor</t>
  </si>
  <si>
    <t>2323/LPE-1</t>
  </si>
  <si>
    <t>TRUBKA OHEBNÁ LPE 320 N</t>
  </si>
  <si>
    <t>24990</t>
  </si>
  <si>
    <t xml:space="preserve">Netkaná geotextilie  300g/m2 - role š. 2m x d. 50m </t>
  </si>
  <si>
    <t>2507180</t>
  </si>
  <si>
    <t xml:space="preserve">Lišta vkládací 40x40 </t>
  </si>
  <si>
    <t>2546-63</t>
  </si>
  <si>
    <t xml:space="preserve"> symetrizátor / desymetrizátor signálu</t>
  </si>
  <si>
    <t>2546-98</t>
  </si>
  <si>
    <t>Vyvazovací panel 1U plastová lišta 19"černá</t>
  </si>
  <si>
    <t>2553-65</t>
  </si>
  <si>
    <t>Osvětlovací jednotka halogenová černá</t>
  </si>
  <si>
    <t>2569-32</t>
  </si>
  <si>
    <t>Rozvaděč stojan. 42U/60x60, šedý, dveře sklo, DELTA_S</t>
  </si>
  <si>
    <t>2844-21</t>
  </si>
  <si>
    <t>Rozšiřující zesilovač 1× 500 W / 100 V, D třída, účinnost 85 %, korekce výkonového faktoru APFC, limiter, pásmová propust, vzdálené řízení a dohled, napájení 230 V i 24 V, ochrany proti přetížení a zkratu, proti celk. vybití akumulátoru</t>
  </si>
  <si>
    <t>3595-66</t>
  </si>
  <si>
    <t>reprosoustava s konzolou černá se 100V transformátorem 30 W / 100 V, 8 Ω, 89 dB, 80 – 20 000 Hz, konzola, 5″ basový rep., kalotový výškový rep.</t>
  </si>
  <si>
    <t>36954</t>
  </si>
  <si>
    <t>Sběrnicový duální PIR a MW detektor pohybu</t>
  </si>
  <si>
    <t>40 898</t>
  </si>
  <si>
    <t>EL. ZÁMEK 9-16V AC/DC + zdroj</t>
  </si>
  <si>
    <t>4011719</t>
  </si>
  <si>
    <t>Zásuvka 1-násobná s ochranným kolíkem, s clonkami, s víčkem IP44 16A 250V AC</t>
  </si>
  <si>
    <t>450666</t>
  </si>
  <si>
    <t>mikrofon se základnou, 60 – 18 000 Hz, indikace napájení a aktivace, nastavitelný gong, vlastní napájení z 230 V nebo baterie, kardioidní směr</t>
  </si>
  <si>
    <t>5013101</t>
  </si>
  <si>
    <t>Zásuvka 45x45 1-násobná s ochranným kolíkem, s clonkami, s ochranou před přepětím s optickou signalizací poruchy 16A /230V</t>
  </si>
  <si>
    <t>5465</t>
  </si>
  <si>
    <t>Spojovací materiál sada 4x šroub, podložka, matice (M6)</t>
  </si>
  <si>
    <t>6165165</t>
  </si>
  <si>
    <t>Plastový kryt sirény - bílý, červený blikač</t>
  </si>
  <si>
    <t>65231</t>
  </si>
  <si>
    <t>Sběrnicový signálový modul výstupů PG</t>
  </si>
  <si>
    <t>678B</t>
  </si>
  <si>
    <t>Reporoduktor standardní, 6 W / 100 V, 92 dB, 130 – 17 000 Hz, plastová</t>
  </si>
  <si>
    <t>7202081</t>
  </si>
  <si>
    <t>Svorkovnice ekvipotenciální s krytem</t>
  </si>
  <si>
    <t>7209016</t>
  </si>
  <si>
    <t>Zásuvka 2-násobná s ochrannými kolíky, s clonkami, s natočenou dutinou, s ochranou před přepětím 16A /230V IP40</t>
  </si>
  <si>
    <t>7407649</t>
  </si>
  <si>
    <t>Zásuvka 45x45 1-násobná bílá s ochranným kolíkem, s clonkami 16A/250V AC</t>
  </si>
  <si>
    <t>7510513</t>
  </si>
  <si>
    <t>Profesionální kabel symetrický 2 žilové stíněné lanko (stínění 64x0,12mm2 + žíly 2x20x0,12mm2)</t>
  </si>
  <si>
    <t>7763129</t>
  </si>
  <si>
    <t>Kabel H03VVH2-F 2X0,5 černá (plochý)</t>
  </si>
  <si>
    <t>7852-61</t>
  </si>
  <si>
    <t>LIŠTA HRANATÁ 20X20</t>
  </si>
  <si>
    <t>7898756</t>
  </si>
  <si>
    <t>Víceúčelová montážní krabice</t>
  </si>
  <si>
    <t>799824</t>
  </si>
  <si>
    <t>Sběrnicový magnetický detektor otevření</t>
  </si>
  <si>
    <t>84213</t>
  </si>
  <si>
    <t>8782-65</t>
  </si>
  <si>
    <t>ŽLAB KABELOVÝ plný 62/50</t>
  </si>
  <si>
    <t>887365</t>
  </si>
  <si>
    <t xml:space="preserve">Zobrazovací  7“ dotykový barevný displej barevný LCD display s kapacitní dotykovou vrstvou, hlasitý reproduktor, mikrofon a dále pak rozhraní Ethernet </t>
  </si>
  <si>
    <t>8922221</t>
  </si>
  <si>
    <t>Sběrnicový přístupový modul s displejem, klávesnicí a RFID</t>
  </si>
  <si>
    <t>956AMGY-1010</t>
  </si>
  <si>
    <t>Patch kabel CAT5E UTP 1m</t>
  </si>
  <si>
    <t>978622</t>
  </si>
  <si>
    <t>Rozhlas. ústředna - 2 line + 3 mic vstupy, 3 zóny, 300 W, priorita, přehrávač MP3, SD + USB čtečka, FM tuner, Bluetooth, audio modul pro gongy a hlášení, IR dálkové ovládání, příprava pro IP i WiFi</t>
  </si>
  <si>
    <t>98552</t>
  </si>
  <si>
    <t>Sběrnicová venkovní čtečka RFID</t>
  </si>
  <si>
    <t>A</t>
  </si>
  <si>
    <t>LED svítidlo, přisazené hranaté, optická parabolitická mřížka s opálovým difuzorem pro omezení oslnění, RAL 9003, plášť z ocelového plechu, 240x1175x60mm, IP40, 1 x 8x08i3@1700mA/30V S5, 57W, 5170lm, Ra80, 4000K</t>
  </si>
  <si>
    <t>AWZ-300</t>
  </si>
  <si>
    <t>Zálohovací zdroj</t>
  </si>
  <si>
    <t>B</t>
  </si>
  <si>
    <t>LED asymetrické svítidlo, přisazené, těleso svítidla z ocelového plechu, RAL 9003, 175x1188x60mm, 1 x 4x08i2@1050mA/30V S5, 39W, 3260lm, Ra80, 4000K</t>
  </si>
  <si>
    <t>CABS12/WH/100/PD</t>
  </si>
  <si>
    <t>Sdělovací nízkofrekvenční kabel stíněný 12žilový pocínovaný, posílen jeden pár</t>
  </si>
  <si>
    <t>D</t>
  </si>
  <si>
    <t>LED svítidlo přisazené, leštěná AL DP mřížka, bílé, EP, IP20, 238x1510x52mm, 1 x LED, 43W, 5200lm, Ra80, 4000K</t>
  </si>
  <si>
    <t>E</t>
  </si>
  <si>
    <t>LED svítidlo, přisazené, semiopálový PMMA kryt, bílé, IP40, 208x1293x77, 1 x LED, 41W, 5000lm, Ra80, 4000K</t>
  </si>
  <si>
    <t>G</t>
  </si>
  <si>
    <t xml:space="preserve">LED svítidlo, přisazené hranaté, optická parabolitická mřížka s opálovým difuzorem pro omezení oslnění, RAL 9003, plášť z ocelového plechu, 615X1175X60mm, IP40, 1 x 16x08i3@1890mA/30V S5, 63W, 5520lm, Ra80, 4000K </t>
  </si>
  <si>
    <t>H</t>
  </si>
  <si>
    <t>LED prachotěsné svítidlo, přisazené, polyesterové tělo, opálový PC kryt, IK08 IP65, bílé, nestmívatelné, 1 x LED, 61W, 7700lm, Ra80, 4000K</t>
  </si>
  <si>
    <t>Ch</t>
  </si>
  <si>
    <t xml:space="preserve">LED svítidlo závěsné, kruhové (d=650mm, h=90mm), základna kov, povrch bílá, difuzor plast PMMA opál, IP41,1 x LED, 76W, 10740lm, Ra80, 4000K </t>
  </si>
  <si>
    <t>I</t>
  </si>
  <si>
    <t>LED svítidlo nástěnné, SA-běžné i nouzové svítidlo, doba trvání 3h, dif. polykarbonát opál, IP41, IK10, 490x265x84mm, 1 x LED, 29W, 4050lm, Ra80, 4000K</t>
  </si>
  <si>
    <t>I23100093</t>
  </si>
  <si>
    <t>Zásuvka pod omítku 2xRJ45 UTP CAT6</t>
  </si>
  <si>
    <t>I24200024</t>
  </si>
  <si>
    <t>Patch panel černý UTP osaz. 24 pozic 1U, CAT6</t>
  </si>
  <si>
    <t>I26000001</t>
  </si>
  <si>
    <t>Kabel UTP drát CAT6, SOLARIX, PVC, cívka 500m, šedý</t>
  </si>
  <si>
    <t>I70300402</t>
  </si>
  <si>
    <t>Spojka SC/SC singlemode duplex spojka</t>
  </si>
  <si>
    <t>I70405930</t>
  </si>
  <si>
    <t>Pigtail  50/125,  MM OM3 1,5m</t>
  </si>
  <si>
    <t>I76107624</t>
  </si>
  <si>
    <t>Přístupový bod/hotspot s přenosovou rychlostí až 1317 Mbps, podporuje Wi-Fi standardy 802.11a/b/g/n/ac, frekvence 2,4 GHz a 5 GHz, anténní systém MIMO 3x3/2x2 (2,4/5 GHz),1 x RJ45 10/100/1000, PoE napájení, max. výstupní výkon 24/22 dBm (2,4/5 GHz)</t>
  </si>
  <si>
    <t>I80593005</t>
  </si>
  <si>
    <t>Rozvodný panel ACAR 5x 230V včetně vany, černý</t>
  </si>
  <si>
    <t>I86010303</t>
  </si>
  <si>
    <t>Optická vana tělo 1U s výsuvným šuplíkem komplet</t>
  </si>
  <si>
    <t>J</t>
  </si>
  <si>
    <t xml:space="preserve">LED svítidlo závěsné, přímo/nepříme, propojovací do souvislých řad, eloxovaný hliníkový profil, mikroprizmatický kryt, IP40, 180x1235x54mm, (6x svítidlo krajové, 7x svítidlo středové), 1 x , 35+10W, 3920lm, Ra80, 4000K </t>
  </si>
  <si>
    <t>K</t>
  </si>
  <si>
    <t>LED svítidlo závěsné, přímo/nepřímé, obdelníkové, 1220x445x10mm, IP20, nestmívatelné, 1 x LED, 44W, 4100lm, Ra80, 4000K</t>
  </si>
  <si>
    <t>KABEL EZS 2x0,5</t>
  </si>
  <si>
    <t>H07VV-F 2x0,5</t>
  </si>
  <si>
    <t>L</t>
  </si>
  <si>
    <t>LED svítidlo nástěnné, opálový kryt PMMA, kruhové ( d=285mm), nestmívatelné, IP44, bílé, 1 x 12W, 1300lm, RA80, 4000K</t>
  </si>
  <si>
    <t>N</t>
  </si>
  <si>
    <t>LED svítidlo nouzové, přisazené/nástěnné, svítící při výpadku, doba svícení 3h, IP65, 1 x 1,2W, 110lm, Ra80, 4000K</t>
  </si>
  <si>
    <t>O</t>
  </si>
  <si>
    <t>LED svítidlo přisazené/nástěnné, opálový kryt PMMA, kruhové ( d=375mm), IP44, bílé, 1 x 27W, 2400lm, RA80, 4000K</t>
  </si>
  <si>
    <t>P</t>
  </si>
  <si>
    <t xml:space="preserve">LED svítidlo nástěnné, s mikrovlnným senzorem, IP44, stínítko skleněné opálové, bílé, 1 x 10W, 650lm, 4000k  </t>
  </si>
  <si>
    <t>Q</t>
  </si>
  <si>
    <t xml:space="preserve">LED svítidlo nástěnné venkovní, AL korpus, nestmívatelné, šedé, kryt z čirého skla, montáž na výložník (včetně výložníku), IP65, 1 x 58W, 7700lm, 5000k  </t>
  </si>
  <si>
    <t>R</t>
  </si>
  <si>
    <t xml:space="preserve">LED svítidlo vestavné do rastru (600x600), čtverec, mřížka C, ALDP+emega profil, IP20, bílé, 1 x 27W, 3300lm, RA80, 4000k  </t>
  </si>
  <si>
    <t>S</t>
  </si>
  <si>
    <t xml:space="preserve">LED svítidlo liniové, IP20, přisazené, 600x32x43mm, nestmívatelné, bílé, 1 x 11W, 1250lm, 4000k  </t>
  </si>
  <si>
    <t>Dodávky zařízení (specifikace)</t>
  </si>
  <si>
    <t>001</t>
  </si>
  <si>
    <t>ROZVADĚČ RMS - P</t>
  </si>
  <si>
    <t>002</t>
  </si>
  <si>
    <t>ROZVADĚČ RMS -T</t>
  </si>
  <si>
    <t>003</t>
  </si>
  <si>
    <t>ROZVADĚČ RMS 1</t>
  </si>
  <si>
    <t>004</t>
  </si>
  <si>
    <t>ROZVADĚČ RH</t>
  </si>
  <si>
    <t>005</t>
  </si>
  <si>
    <t>ROZVADĚČ RMS - M</t>
  </si>
  <si>
    <t>10935</t>
  </si>
  <si>
    <t>Telefonní ústředna pobočková 20účast. 4 venk. linka + voip</t>
  </si>
  <si>
    <t>1411043</t>
  </si>
  <si>
    <t>Gigabitový přístupový L2 switch, 48x10/100/1000BaseT + 4x100/1000BaseX SFP, napájení 230VAC</t>
  </si>
  <si>
    <t>1731574</t>
  </si>
  <si>
    <t>Gigabitový přístupový L2 switch, 24x10/100/1000BaseT + 4x100/1000BaseX SFP, napájení 230VAC</t>
  </si>
  <si>
    <t>1731580</t>
  </si>
  <si>
    <t xml:space="preserve">Gigabitový přístupový L2 PoE switch, 24x10/100/1000BaseT + 4x100/1000BaseX SFP, napájení 230VAC, </t>
  </si>
  <si>
    <t>Práce v HZS</t>
  </si>
  <si>
    <t xml:space="preserve">Pájení konektoru VGA </t>
  </si>
  <si>
    <t>hod.</t>
  </si>
  <si>
    <t>Zkušební provoz, nastavení EZS</t>
  </si>
  <si>
    <t>01</t>
  </si>
  <si>
    <t>Zabezpečení pracoviště</t>
  </si>
  <si>
    <t>02</t>
  </si>
  <si>
    <t>Demontáž stávající elektroinstalace</t>
  </si>
  <si>
    <t>03</t>
  </si>
  <si>
    <t>Koordinace s ostatními profesemi</t>
  </si>
  <si>
    <t>05</t>
  </si>
  <si>
    <t>06</t>
  </si>
  <si>
    <t>Spolupráce s revizním technikem</t>
  </si>
  <si>
    <t>07</t>
  </si>
  <si>
    <t>Funkční odzkoušení zařízení</t>
  </si>
  <si>
    <t>Práce nad rámec ceníku C21M - ekologická likvidace starých svítidel, přesun nových svítidel a elektroinstalačního materiálu do místností, likvidace obalového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</si>
</sst>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5]#,##0.00;\-#,##0.00"/>
    <numFmt numFmtId="165" formatCode="[$-10405]#,##0;\-#,##0"/>
  </numFmts>
  <fonts count="12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80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4" fontId="1" fillId="0" borderId="1" xfId="1" applyNumberFormat="1" applyFont="1" applyFill="1" applyBorder="1" applyAlignment="1">
      <alignment vertical="top" wrapText="1"/>
    </xf>
    <xf numFmtId="4" fontId="6" fillId="0" borderId="10" xfId="1" applyNumberFormat="1" applyFont="1" applyFill="1" applyBorder="1" applyAlignment="1">
      <alignment vertical="top" wrapText="1" readingOrder="1"/>
    </xf>
    <xf numFmtId="4" fontId="7" fillId="0" borderId="0" xfId="1" applyNumberFormat="1" applyFont="1" applyFill="1" applyBorder="1" applyAlignment="1">
      <alignment vertical="top" wrapText="1" readingOrder="1"/>
    </xf>
    <xf numFmtId="4" fontId="6" fillId="0" borderId="10" xfId="1" applyNumberFormat="1" applyFont="1" applyFill="1" applyBorder="1" applyAlignment="1">
      <alignment vertical="center" wrapText="1" readingOrder="1"/>
    </xf>
    <xf numFmtId="4" fontId="1" fillId="2" borderId="0" xfId="1" applyNumberFormat="1" applyFont="1" applyFill="1" applyBorder="1" applyAlignment="1">
      <alignment vertical="top" wrapText="1"/>
    </xf>
    <xf numFmtId="4" fontId="1" fillId="2" borderId="1" xfId="1" applyNumberFormat="1" applyFont="1" applyFill="1" applyBorder="1" applyAlignment="1">
      <alignment vertical="top" wrapText="1"/>
    </xf>
    <xf numFmtId="4" fontId="1" fillId="2" borderId="7" xfId="1" applyNumberFormat="1" applyFont="1" applyFill="1" applyBorder="1" applyAlignment="1">
      <alignment vertical="top" wrapText="1"/>
    </xf>
    <xf numFmtId="4" fontId="1" fillId="3" borderId="0" xfId="1" applyNumberFormat="1" applyFont="1" applyFill="1" applyBorder="1" applyAlignment="1">
      <alignment vertical="top" wrapText="1"/>
    </xf>
    <xf numFmtId="4" fontId="9" fillId="0" borderId="7" xfId="1" applyNumberFormat="1" applyFont="1" applyFill="1" applyBorder="1" applyAlignment="1">
      <alignment horizontal="right" vertical="top" wrapText="1" readingOrder="1"/>
    </xf>
    <xf numFmtId="4" fontId="9" fillId="0" borderId="0" xfId="1" applyNumberFormat="1" applyFont="1" applyFill="1" applyBorder="1" applyAlignment="1">
      <alignment horizontal="right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vertical="top" wrapText="1" readingOrder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4" fontId="9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4" fontId="9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6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vertical="center" wrapText="1" readingOrder="1"/>
    </xf>
    <xf numFmtId="4" fontId="6" fillId="0" borderId="9" xfId="1" applyNumberFormat="1" applyFont="1" applyFill="1" applyBorder="1" applyAlignment="1">
      <alignment horizontal="right" vertical="center" wrapText="1" readingOrder="1"/>
    </xf>
    <xf numFmtId="4" fontId="1" fillId="0" borderId="9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right" vertical="center" wrapText="1" readingOrder="1"/>
    </xf>
    <xf numFmtId="0" fontId="8" fillId="0" borderId="7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left" vertical="top" wrapText="1" readingOrder="1"/>
    </xf>
    <xf numFmtId="4" fontId="6" fillId="0" borderId="0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0" fontId="11" fillId="0" borderId="0" xfId="0" applyFont="1" applyFill="1" applyBorder="1"/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4" fontId="7" fillId="0" borderId="0" xfId="1" applyNumberFormat="1" applyFont="1" applyFill="1" applyBorder="1" applyAlignment="1">
      <alignment horizontal="right" vertical="top" wrapText="1" readingOrder="1"/>
    </xf>
    <xf numFmtId="0" fontId="7" fillId="0" borderId="7" xfId="1" applyNumberFormat="1" applyFont="1" applyFill="1" applyBorder="1" applyAlignment="1">
      <alignment horizontal="right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right" vertical="top" wrapText="1" readingOrder="1"/>
    </xf>
    <xf numFmtId="0" fontId="6" fillId="0" borderId="9" xfId="1" applyNumberFormat="1" applyFont="1" applyFill="1" applyBorder="1" applyAlignment="1">
      <alignment vertical="top" wrapText="1" readingOrder="1"/>
    </xf>
    <xf numFmtId="4" fontId="6" fillId="0" borderId="9" xfId="1" applyNumberFormat="1" applyFont="1" applyFill="1" applyBorder="1" applyAlignment="1">
      <alignment horizontal="right" vertical="top" wrapText="1" readingOrder="1"/>
    </xf>
    <xf numFmtId="0" fontId="3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4" fillId="2" borderId="0" xfId="1" applyNumberFormat="1" applyFont="1" applyFill="1" applyBorder="1" applyAlignment="1">
      <alignment horizontal="left" vertical="top" wrapText="1" readingOrder="1"/>
    </xf>
    <xf numFmtId="0" fontId="1" fillId="2" borderId="0" xfId="1" applyNumberFormat="1" applyFont="1" applyFill="1" applyBorder="1" applyAlignment="1">
      <alignment horizontal="left" vertical="top" wrapText="1"/>
    </xf>
    <xf numFmtId="0" fontId="4" fillId="2" borderId="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2" xfId="1" applyNumberFormat="1" applyFont="1" applyFill="1" applyBorder="1" applyAlignment="1">
      <alignment vertical="top" wrapText="1"/>
    </xf>
    <xf numFmtId="165" fontId="7" fillId="0" borderId="0" xfId="1" applyNumberFormat="1" applyFont="1" applyFill="1" applyBorder="1" applyAlignment="1">
      <alignment horizontal="right" vertical="top" wrapText="1" readingOrder="1"/>
    </xf>
    <xf numFmtId="4" fontId="7" fillId="4" borderId="13" xfId="1" applyNumberFormat="1" applyFont="1" applyFill="1" applyBorder="1" applyAlignment="1" applyProtection="1">
      <alignment horizontal="right" vertical="top" wrapText="1" readingOrder="1"/>
    </xf>
    <xf numFmtId="4" fontId="1" fillId="4" borderId="14" xfId="0" applyNumberFormat="1" applyFont="1" applyFill="1" applyBorder="1" applyProtection="1"/>
    <xf numFmtId="4" fontId="1" fillId="4" borderId="15" xfId="0" applyNumberFormat="1" applyFont="1" applyFill="1" applyBorder="1" applyProtection="1"/>
    <xf numFmtId="4" fontId="7" fillId="4" borderId="13" xfId="1" applyNumberFormat="1" applyFont="1" applyFill="1" applyBorder="1" applyAlignment="1">
      <alignment horizontal="right" vertical="top" wrapText="1" readingOrder="1"/>
    </xf>
    <xf numFmtId="4" fontId="1" fillId="4" borderId="14" xfId="0" applyNumberFormat="1" applyFont="1" applyFill="1" applyBorder="1"/>
    <xf numFmtId="4" fontId="1" fillId="4" borderId="15" xfId="0" applyNumberFormat="1" applyFont="1" applyFill="1" applyBorder="1"/>
    <xf numFmtId="0" fontId="6" fillId="0" borderId="1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vertical="top" wrapText="1" readingOrder="1"/>
    </xf>
    <xf numFmtId="4" fontId="6" fillId="0" borderId="11" xfId="1" applyNumberFormat="1" applyFont="1" applyFill="1" applyBorder="1" applyAlignment="1">
      <alignment horizontal="right" vertical="top" wrapText="1" readingOrder="1"/>
    </xf>
    <xf numFmtId="4" fontId="1" fillId="0" borderId="11" xfId="1" applyNumberFormat="1" applyFont="1" applyFill="1" applyBorder="1" applyAlignment="1">
      <alignment vertical="top" wrapText="1"/>
    </xf>
    <xf numFmtId="4" fontId="6" fillId="0" borderId="10" xfId="1" applyNumberFormat="1" applyFont="1" applyFill="1" applyBorder="1" applyAlignment="1">
      <alignment horizontal="right" vertical="top" wrapText="1" readingOrder="1"/>
    </xf>
    <xf numFmtId="4" fontId="1" fillId="0" borderId="10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center" wrapText="1" readingOrder="1"/>
    </xf>
    <xf numFmtId="4" fontId="6" fillId="0" borderId="11" xfId="1" applyNumberFormat="1" applyFont="1" applyFill="1" applyBorder="1" applyAlignment="1">
      <alignment horizontal="right" vertical="center" wrapText="1" readingOrder="1"/>
    </xf>
    <xf numFmtId="4" fontId="6" fillId="0" borderId="1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53"/>
  <sheetViews>
    <sheetView showGridLines="0" tabSelected="1" workbookViewId="0">
      <pane ySplit="1" topLeftCell="A2" activePane="bottomLeft" state="frozen"/>
      <selection pane="bottomLeft" activeCell="Q55" sqref="Q55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0.5703125" customWidth="1"/>
    <col min="7" max="7" width="1.42578125" customWidth="1"/>
    <col min="8" max="8" width="3.5703125" customWidth="1"/>
    <col min="9" max="9" width="0" hidden="1" customWidth="1"/>
    <col min="10" max="10" width="3.42578125" customWidth="1"/>
    <col min="11" max="11" width="2" customWidth="1"/>
    <col min="12" max="12" width="8.5703125" customWidth="1"/>
    <col min="13" max="13" width="0.28515625" customWidth="1"/>
    <col min="14" max="14" width="1.42578125" customWidth="1"/>
    <col min="15" max="15" width="1.140625" customWidth="1"/>
    <col min="16" max="16" width="0" hidden="1" customWidth="1"/>
    <col min="17" max="17" width="16.85546875" customWidth="1"/>
    <col min="18" max="18" width="0" hidden="1" customWidth="1"/>
    <col min="19" max="19" width="16.85546875" customWidth="1"/>
    <col min="20" max="20" width="4.85546875" customWidth="1"/>
    <col min="21" max="21" width="3.28515625" style="15" customWidth="1"/>
    <col min="22" max="22" width="0.28515625" style="15" customWidth="1"/>
    <col min="23" max="23" width="9.85546875" style="15" customWidth="1"/>
    <col min="24" max="24" width="2.42578125" style="15" customWidth="1"/>
    <col min="25" max="25" width="6.85546875" customWidth="1"/>
    <col min="26" max="26" width="7.28515625" customWidth="1"/>
    <col min="27" max="27" width="0" hidden="1" customWidth="1"/>
    <col min="28" max="28" width="1.28515625" customWidth="1"/>
    <col min="29" max="30" width="0.5703125" customWidth="1"/>
    <col min="31" max="32" width="0" hidden="1" customWidth="1"/>
    <col min="34" max="34" width="11.85546875" bestFit="1" customWidth="1"/>
  </cols>
  <sheetData>
    <row r="1" spans="2:29" ht="0" hidden="1" customHeight="1" x14ac:dyDescent="0.25"/>
    <row r="2" spans="2:29" ht="2.85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0"/>
      <c r="V2" s="20"/>
      <c r="W2" s="20"/>
      <c r="X2" s="20"/>
      <c r="Y2" s="2"/>
      <c r="Z2" s="2"/>
      <c r="AA2" s="2"/>
      <c r="AB2" s="2"/>
      <c r="AC2" s="2"/>
    </row>
    <row r="3" spans="2:29" ht="5.65" customHeight="1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21"/>
      <c r="V3" s="21"/>
      <c r="W3" s="21"/>
      <c r="X3" s="21"/>
      <c r="Y3" s="4"/>
      <c r="Z3" s="4"/>
      <c r="AA3" s="4"/>
      <c r="AB3" s="5"/>
      <c r="AC3" s="6"/>
    </row>
    <row r="4" spans="2:29" ht="16.350000000000001" customHeight="1" x14ac:dyDescent="0.25">
      <c r="B4" s="7"/>
      <c r="C4" s="2"/>
      <c r="D4" s="2"/>
      <c r="E4" s="54" t="s">
        <v>1</v>
      </c>
      <c r="F4" s="55"/>
      <c r="G4" s="55"/>
      <c r="H4" s="55"/>
      <c r="I4" s="55"/>
      <c r="J4" s="55"/>
      <c r="K4" s="55"/>
      <c r="L4" s="56">
        <v>18013</v>
      </c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2"/>
      <c r="AB4" s="8"/>
      <c r="AC4" s="6"/>
    </row>
    <row r="5" spans="2:29" ht="16.350000000000001" customHeight="1" x14ac:dyDescent="0.25">
      <c r="B5" s="7"/>
      <c r="C5" s="2"/>
      <c r="D5" s="2"/>
      <c r="E5" s="54" t="s">
        <v>2</v>
      </c>
      <c r="F5" s="55"/>
      <c r="G5" s="55"/>
      <c r="H5" s="55"/>
      <c r="I5" s="55"/>
      <c r="J5" s="55"/>
      <c r="K5" s="55"/>
      <c r="L5" s="58" t="s">
        <v>3</v>
      </c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2"/>
      <c r="AB5" s="8"/>
      <c r="AC5" s="6"/>
    </row>
    <row r="6" spans="2:29" ht="16.350000000000001" customHeight="1" x14ac:dyDescent="0.25">
      <c r="B6" s="7"/>
      <c r="C6" s="2"/>
      <c r="D6" s="2"/>
      <c r="E6" s="54" t="s">
        <v>4</v>
      </c>
      <c r="F6" s="55"/>
      <c r="G6" s="55"/>
      <c r="H6" s="55"/>
      <c r="I6" s="55"/>
      <c r="J6" s="55"/>
      <c r="K6" s="55"/>
      <c r="L6" s="58" t="s">
        <v>5</v>
      </c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2"/>
      <c r="AB6" s="8"/>
      <c r="AC6" s="6"/>
    </row>
    <row r="7" spans="2:29" ht="2.85" customHeight="1" x14ac:dyDescent="0.25"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22"/>
      <c r="V7" s="22"/>
      <c r="W7" s="22"/>
      <c r="X7" s="22"/>
      <c r="Y7" s="10"/>
      <c r="Z7" s="10"/>
      <c r="AA7" s="10"/>
      <c r="AB7" s="11"/>
      <c r="AC7" s="6"/>
    </row>
    <row r="8" spans="2:29" ht="0" hidden="1" customHeight="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23"/>
      <c r="V8" s="23"/>
      <c r="W8" s="23"/>
      <c r="X8" s="23"/>
      <c r="Y8" s="6"/>
      <c r="Z8" s="6"/>
      <c r="AA8" s="6"/>
      <c r="AB8" s="6"/>
      <c r="AC8" s="6"/>
    </row>
    <row r="9" spans="2:29" ht="2.85" customHeight="1" x14ac:dyDescent="0.25">
      <c r="B9" s="2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23"/>
      <c r="V9" s="23"/>
      <c r="W9" s="23"/>
      <c r="X9" s="23"/>
      <c r="Y9" s="6"/>
      <c r="Z9" s="6"/>
      <c r="AA9" s="6"/>
      <c r="AB9" s="6"/>
      <c r="AC9" s="6"/>
    </row>
    <row r="10" spans="2:29" ht="14.25" customHeight="1" x14ac:dyDescent="0.25"/>
    <row r="11" spans="2:29" ht="2.85" customHeight="1" x14ac:dyDescent="0.25"/>
    <row r="12" spans="2:29" ht="0" hidden="1" customHeight="1" x14ac:dyDescent="0.25"/>
    <row r="13" spans="2:29" ht="17.100000000000001" customHeight="1" x14ac:dyDescent="0.25">
      <c r="B13" s="50" t="s">
        <v>6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</row>
    <row r="14" spans="2:29" ht="2.85" customHeight="1" x14ac:dyDescent="0.25"/>
    <row r="15" spans="2:29" ht="11.45" customHeight="1" x14ac:dyDescent="0.25">
      <c r="B15" s="51" t="s">
        <v>7</v>
      </c>
      <c r="C15" s="36"/>
      <c r="D15" s="36"/>
      <c r="E15" s="36"/>
      <c r="F15" s="52" t="s">
        <v>8</v>
      </c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53" t="s">
        <v>9</v>
      </c>
      <c r="V15" s="39"/>
      <c r="W15" s="39"/>
      <c r="X15" s="39"/>
      <c r="Y15" s="51" t="s">
        <v>10</v>
      </c>
      <c r="Z15" s="36"/>
      <c r="AA15" s="36"/>
      <c r="AB15" s="36"/>
      <c r="AC15" s="36"/>
    </row>
    <row r="16" spans="2:29" ht="11.45" customHeight="1" x14ac:dyDescent="0.25">
      <c r="B16" s="42" t="s">
        <v>11</v>
      </c>
      <c r="C16" s="27"/>
      <c r="D16" s="27"/>
      <c r="E16" s="27"/>
      <c r="F16" s="28" t="s">
        <v>12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43" t="s">
        <v>13</v>
      </c>
      <c r="V16" s="44"/>
      <c r="W16" s="44"/>
      <c r="X16" s="44"/>
      <c r="Y16" s="26" t="s">
        <v>13</v>
      </c>
      <c r="Z16" s="27"/>
      <c r="AA16" s="27"/>
      <c r="AB16" s="27"/>
      <c r="AC16" s="27"/>
    </row>
    <row r="17" spans="2:29" ht="11.25" customHeight="1" x14ac:dyDescent="0.25">
      <c r="B17" s="46" t="s">
        <v>14</v>
      </c>
      <c r="C17" s="27"/>
      <c r="D17" s="27"/>
      <c r="E17" s="27"/>
      <c r="F17" s="47" t="s">
        <v>15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48">
        <f>SUM('Položky všech ceníků'!AG9:AH61)</f>
        <v>0</v>
      </c>
      <c r="V17" s="44"/>
      <c r="W17" s="44"/>
      <c r="X17" s="44"/>
      <c r="Y17" s="48">
        <f>U17</f>
        <v>0</v>
      </c>
      <c r="Z17" s="27"/>
      <c r="AA17" s="27"/>
      <c r="AB17" s="27"/>
      <c r="AC17" s="27"/>
    </row>
    <row r="18" spans="2:29" ht="11.45" customHeight="1" x14ac:dyDescent="0.25">
      <c r="B18" s="46" t="s">
        <v>16</v>
      </c>
      <c r="C18" s="27"/>
      <c r="D18" s="27"/>
      <c r="E18" s="27"/>
      <c r="F18" s="47" t="s">
        <v>17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48">
        <f>U17/15.1796933549502</f>
        <v>0</v>
      </c>
      <c r="V18" s="44"/>
      <c r="W18" s="44"/>
      <c r="X18" s="44"/>
      <c r="Y18" s="48">
        <f t="shared" ref="Y18:Y36" si="0">U18</f>
        <v>0</v>
      </c>
      <c r="Z18" s="27"/>
      <c r="AA18" s="27"/>
      <c r="AB18" s="27"/>
      <c r="AC18" s="27"/>
    </row>
    <row r="19" spans="2:29" ht="11.45" customHeight="1" x14ac:dyDescent="0.25">
      <c r="B19" s="46" t="s">
        <v>18</v>
      </c>
      <c r="C19" s="27"/>
      <c r="D19" s="27"/>
      <c r="E19" s="27"/>
      <c r="F19" s="47" t="s">
        <v>19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48">
        <f>SUM('Položky všech ceníků'!AG69:AH127)</f>
        <v>0</v>
      </c>
      <c r="V19" s="44"/>
      <c r="W19" s="44"/>
      <c r="X19" s="44"/>
      <c r="Y19" s="48">
        <f t="shared" si="0"/>
        <v>0</v>
      </c>
      <c r="Z19" s="27"/>
      <c r="AA19" s="27"/>
      <c r="AB19" s="27"/>
      <c r="AC19" s="27"/>
    </row>
    <row r="20" spans="2:29" ht="11.45" customHeight="1" x14ac:dyDescent="0.25">
      <c r="B20" s="46" t="s">
        <v>20</v>
      </c>
      <c r="C20" s="27"/>
      <c r="D20" s="27"/>
      <c r="E20" s="27"/>
      <c r="F20" s="47" t="s">
        <v>21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48">
        <f>U19/46.8031111284168</f>
        <v>0</v>
      </c>
      <c r="V20" s="44"/>
      <c r="W20" s="44"/>
      <c r="X20" s="44"/>
      <c r="Y20" s="48">
        <f t="shared" si="0"/>
        <v>0</v>
      </c>
      <c r="Z20" s="27"/>
      <c r="AA20" s="27"/>
      <c r="AB20" s="27"/>
      <c r="AC20" s="27"/>
    </row>
    <row r="21" spans="2:29" ht="11.25" customHeight="1" x14ac:dyDescent="0.25">
      <c r="B21" s="46" t="s">
        <v>22</v>
      </c>
      <c r="C21" s="27"/>
      <c r="D21" s="27"/>
      <c r="E21" s="27"/>
      <c r="F21" s="47" t="s">
        <v>23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48">
        <f>SUM('Položky všech ceníků'!AG136:AH139)</f>
        <v>0</v>
      </c>
      <c r="V21" s="44"/>
      <c r="W21" s="44"/>
      <c r="X21" s="44"/>
      <c r="Y21" s="48">
        <f t="shared" si="0"/>
        <v>0</v>
      </c>
      <c r="Z21" s="27"/>
      <c r="AA21" s="27"/>
      <c r="AB21" s="27"/>
      <c r="AC21" s="27"/>
    </row>
    <row r="22" spans="2:29" ht="11.45" customHeight="1" x14ac:dyDescent="0.25">
      <c r="B22" s="46" t="s">
        <v>24</v>
      </c>
      <c r="C22" s="27"/>
      <c r="D22" s="27"/>
      <c r="E22" s="27"/>
      <c r="F22" s="47" t="s">
        <v>25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48">
        <f>SUM('Položky všech ceníků'!AG149:AH160)</f>
        <v>0</v>
      </c>
      <c r="V22" s="44"/>
      <c r="W22" s="44"/>
      <c r="X22" s="44"/>
      <c r="Y22" s="48">
        <f t="shared" si="0"/>
        <v>0</v>
      </c>
      <c r="Z22" s="27"/>
      <c r="AA22" s="27"/>
      <c r="AB22" s="27"/>
      <c r="AC22" s="27"/>
    </row>
    <row r="23" spans="2:29" ht="11.45" customHeight="1" x14ac:dyDescent="0.25">
      <c r="B23" s="46" t="s">
        <v>26</v>
      </c>
      <c r="C23" s="27"/>
      <c r="D23" s="27"/>
      <c r="E23" s="27"/>
      <c r="F23" s="47" t="s">
        <v>27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48">
        <f>SUM('Položky všech ceníků'!AG169:AH175)</f>
        <v>0</v>
      </c>
      <c r="V23" s="44"/>
      <c r="W23" s="44"/>
      <c r="X23" s="44"/>
      <c r="Y23" s="48">
        <f t="shared" si="0"/>
        <v>0</v>
      </c>
      <c r="Z23" s="27"/>
      <c r="AA23" s="27"/>
      <c r="AB23" s="27"/>
      <c r="AC23" s="27"/>
    </row>
    <row r="24" spans="2:29" ht="11.45" customHeight="1" x14ac:dyDescent="0.25">
      <c r="B24" s="46" t="s">
        <v>28</v>
      </c>
      <c r="C24" s="27"/>
      <c r="D24" s="27"/>
      <c r="E24" s="27"/>
      <c r="F24" s="47" t="s">
        <v>29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48">
        <f>SUM('Položky všech ceníků'!AG185:AH188)</f>
        <v>0</v>
      </c>
      <c r="V24" s="44"/>
      <c r="W24" s="44"/>
      <c r="X24" s="44"/>
      <c r="Y24" s="48">
        <f t="shared" si="0"/>
        <v>0</v>
      </c>
      <c r="Z24" s="27"/>
      <c r="AA24" s="27"/>
      <c r="AB24" s="27"/>
      <c r="AC24" s="27"/>
    </row>
    <row r="25" spans="2:29" ht="11.25" customHeight="1" x14ac:dyDescent="0.25">
      <c r="B25" s="46" t="s">
        <v>30</v>
      </c>
      <c r="C25" s="27"/>
      <c r="D25" s="27"/>
      <c r="E25" s="27"/>
      <c r="F25" s="47" t="s">
        <v>31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48">
        <f>SUM('Položky všech ceníků'!AG197:AH197)</f>
        <v>0</v>
      </c>
      <c r="V25" s="44"/>
      <c r="W25" s="44"/>
      <c r="X25" s="44"/>
      <c r="Y25" s="48">
        <f t="shared" si="0"/>
        <v>0</v>
      </c>
      <c r="Z25" s="27"/>
      <c r="AA25" s="27"/>
      <c r="AB25" s="27"/>
      <c r="AC25" s="27"/>
    </row>
    <row r="26" spans="2:29" ht="11.45" customHeight="1" x14ac:dyDescent="0.25">
      <c r="B26" s="46" t="s">
        <v>32</v>
      </c>
      <c r="C26" s="27"/>
      <c r="D26" s="27"/>
      <c r="E26" s="27"/>
      <c r="F26" s="47" t="s">
        <v>33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48">
        <f>SUM('Položky všech ceníků'!AG206:AH336)</f>
        <v>0</v>
      </c>
      <c r="V26" s="44"/>
      <c r="W26" s="44"/>
      <c r="X26" s="44"/>
      <c r="Y26" s="48">
        <f t="shared" si="0"/>
        <v>0</v>
      </c>
      <c r="Z26" s="27"/>
      <c r="AA26" s="27"/>
      <c r="AB26" s="27"/>
      <c r="AC26" s="27"/>
    </row>
    <row r="27" spans="2:29" ht="11.45" customHeight="1" x14ac:dyDescent="0.25">
      <c r="B27" s="46" t="s">
        <v>34</v>
      </c>
      <c r="C27" s="27"/>
      <c r="D27" s="27"/>
      <c r="E27" s="27"/>
      <c r="F27" s="47" t="s">
        <v>35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48">
        <f>0.05*U26</f>
        <v>0</v>
      </c>
      <c r="V27" s="44"/>
      <c r="W27" s="44"/>
      <c r="X27" s="44"/>
      <c r="Y27" s="48">
        <f t="shared" si="0"/>
        <v>0</v>
      </c>
      <c r="Z27" s="27"/>
      <c r="AA27" s="27"/>
      <c r="AB27" s="27"/>
      <c r="AC27" s="27"/>
    </row>
    <row r="28" spans="2:29" ht="11.45" customHeight="1" x14ac:dyDescent="0.25">
      <c r="B28" s="42" t="s">
        <v>13</v>
      </c>
      <c r="C28" s="27"/>
      <c r="D28" s="27"/>
      <c r="E28" s="27"/>
      <c r="F28" s="28" t="s">
        <v>36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43">
        <f>SUM(U17:X27)</f>
        <v>0</v>
      </c>
      <c r="V28" s="44"/>
      <c r="W28" s="44"/>
      <c r="X28" s="44"/>
      <c r="Y28" s="43">
        <f t="shared" si="0"/>
        <v>0</v>
      </c>
      <c r="Z28" s="45"/>
      <c r="AA28" s="45"/>
      <c r="AB28" s="45"/>
      <c r="AC28" s="45"/>
    </row>
    <row r="29" spans="2:29" ht="11.45" customHeight="1" x14ac:dyDescent="0.25">
      <c r="B29" s="46" t="s">
        <v>13</v>
      </c>
      <c r="C29" s="27"/>
      <c r="D29" s="27"/>
      <c r="E29" s="27"/>
      <c r="F29" s="47" t="s">
        <v>13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48" t="s">
        <v>13</v>
      </c>
      <c r="V29" s="44"/>
      <c r="W29" s="44"/>
      <c r="X29" s="44"/>
      <c r="Y29" s="48" t="str">
        <f t="shared" si="0"/>
        <v/>
      </c>
      <c r="Z29" s="27"/>
      <c r="AA29" s="27"/>
      <c r="AB29" s="27"/>
      <c r="AC29" s="27"/>
    </row>
    <row r="30" spans="2:29" ht="11.25" customHeight="1" x14ac:dyDescent="0.25">
      <c r="B30" s="42" t="s">
        <v>37</v>
      </c>
      <c r="C30" s="27"/>
      <c r="D30" s="27"/>
      <c r="E30" s="27"/>
      <c r="F30" s="28" t="s">
        <v>38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43" t="s">
        <v>13</v>
      </c>
      <c r="V30" s="44"/>
      <c r="W30" s="44"/>
      <c r="X30" s="44"/>
      <c r="Y30" s="48" t="str">
        <f t="shared" si="0"/>
        <v/>
      </c>
      <c r="Z30" s="27"/>
      <c r="AA30" s="27"/>
      <c r="AB30" s="27"/>
      <c r="AC30" s="27"/>
    </row>
    <row r="31" spans="2:29" ht="11.45" customHeight="1" x14ac:dyDescent="0.25">
      <c r="B31" s="46" t="s">
        <v>39</v>
      </c>
      <c r="C31" s="27"/>
      <c r="D31" s="27"/>
      <c r="E31" s="27"/>
      <c r="F31" s="47" t="s">
        <v>40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48">
        <f>SUM('Položky všech ceníků'!AG362:AH369)</f>
        <v>0</v>
      </c>
      <c r="V31" s="44"/>
      <c r="W31" s="44"/>
      <c r="X31" s="44"/>
      <c r="Y31" s="48">
        <f t="shared" si="0"/>
        <v>0</v>
      </c>
      <c r="Z31" s="27"/>
      <c r="AA31" s="27"/>
      <c r="AB31" s="27"/>
      <c r="AC31" s="27"/>
    </row>
    <row r="32" spans="2:29" ht="11.45" customHeight="1" x14ac:dyDescent="0.25">
      <c r="B32" s="42" t="s">
        <v>13</v>
      </c>
      <c r="C32" s="27"/>
      <c r="D32" s="27"/>
      <c r="E32" s="27"/>
      <c r="F32" s="28" t="s">
        <v>41</v>
      </c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43">
        <f>SUM(U31)</f>
        <v>0</v>
      </c>
      <c r="V32" s="44"/>
      <c r="W32" s="44"/>
      <c r="X32" s="44"/>
      <c r="Y32" s="43">
        <f t="shared" si="0"/>
        <v>0</v>
      </c>
      <c r="Z32" s="45"/>
      <c r="AA32" s="45"/>
      <c r="AB32" s="45"/>
      <c r="AC32" s="45"/>
    </row>
    <row r="33" spans="2:29" ht="11.45" customHeight="1" x14ac:dyDescent="0.25">
      <c r="B33" s="46" t="s">
        <v>13</v>
      </c>
      <c r="C33" s="27"/>
      <c r="D33" s="27"/>
      <c r="E33" s="27"/>
      <c r="F33" s="47" t="s">
        <v>13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48" t="s">
        <v>13</v>
      </c>
      <c r="V33" s="44"/>
      <c r="W33" s="44"/>
      <c r="X33" s="44"/>
      <c r="Y33" s="48" t="str">
        <f t="shared" si="0"/>
        <v/>
      </c>
      <c r="Z33" s="27"/>
      <c r="AA33" s="27"/>
      <c r="AB33" s="27"/>
      <c r="AC33" s="27"/>
    </row>
    <row r="34" spans="2:29" ht="11.25" customHeight="1" x14ac:dyDescent="0.25">
      <c r="B34" s="42" t="s">
        <v>42</v>
      </c>
      <c r="C34" s="27"/>
      <c r="D34" s="27"/>
      <c r="E34" s="27"/>
      <c r="F34" s="28" t="s">
        <v>43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43" t="s">
        <v>13</v>
      </c>
      <c r="V34" s="44"/>
      <c r="W34" s="44"/>
      <c r="X34" s="44"/>
      <c r="Y34" s="48" t="str">
        <f t="shared" si="0"/>
        <v/>
      </c>
      <c r="Z34" s="27"/>
      <c r="AA34" s="27"/>
      <c r="AB34" s="27"/>
      <c r="AC34" s="27"/>
    </row>
    <row r="35" spans="2:29" ht="11.45" customHeight="1" x14ac:dyDescent="0.25">
      <c r="B35" s="46" t="s">
        <v>44</v>
      </c>
      <c r="C35" s="27"/>
      <c r="D35" s="27"/>
      <c r="E35" s="27"/>
      <c r="F35" s="47" t="s">
        <v>45</v>
      </c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48">
        <f>SUM('Položky všech ceníků'!AG346:AH354)</f>
        <v>0</v>
      </c>
      <c r="V35" s="44"/>
      <c r="W35" s="44"/>
      <c r="X35" s="44"/>
      <c r="Y35" s="48">
        <f t="shared" si="0"/>
        <v>0</v>
      </c>
      <c r="Z35" s="27"/>
      <c r="AA35" s="27"/>
      <c r="AB35" s="27"/>
      <c r="AC35" s="27"/>
    </row>
    <row r="36" spans="2:29" ht="11.45" customHeight="1" x14ac:dyDescent="0.25">
      <c r="B36" s="42" t="s">
        <v>13</v>
      </c>
      <c r="C36" s="27"/>
      <c r="D36" s="27"/>
      <c r="E36" s="27"/>
      <c r="F36" s="28" t="s">
        <v>46</v>
      </c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43">
        <f>SUM(U35)</f>
        <v>0</v>
      </c>
      <c r="V36" s="44"/>
      <c r="W36" s="44"/>
      <c r="X36" s="44"/>
      <c r="Y36" s="43">
        <f t="shared" si="0"/>
        <v>0</v>
      </c>
      <c r="Z36" s="45"/>
      <c r="AA36" s="45"/>
      <c r="AB36" s="45"/>
      <c r="AC36" s="45"/>
    </row>
    <row r="37" spans="2:29" ht="11.45" customHeight="1" x14ac:dyDescent="0.25">
      <c r="B37" s="46" t="s">
        <v>13</v>
      </c>
      <c r="C37" s="27"/>
      <c r="D37" s="27"/>
      <c r="E37" s="27"/>
      <c r="F37" s="47" t="s">
        <v>13</v>
      </c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48" t="s">
        <v>13</v>
      </c>
      <c r="V37" s="44"/>
      <c r="W37" s="44"/>
      <c r="X37" s="44"/>
      <c r="Y37" s="49" t="s">
        <v>13</v>
      </c>
      <c r="Z37" s="49"/>
      <c r="AA37" s="49"/>
      <c r="AB37" s="49"/>
      <c r="AC37" s="49"/>
    </row>
    <row r="38" spans="2:29" ht="11.25" customHeight="1" x14ac:dyDescent="0.25">
      <c r="B38" s="35" t="s">
        <v>47</v>
      </c>
      <c r="C38" s="36"/>
      <c r="D38" s="36"/>
      <c r="E38" s="36"/>
      <c r="F38" s="37" t="s">
        <v>48</v>
      </c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8">
        <f>SUM(U36,U32,U28)</f>
        <v>0</v>
      </c>
      <c r="V38" s="39"/>
      <c r="W38" s="39"/>
      <c r="X38" s="39"/>
      <c r="Y38" s="38">
        <f>U38</f>
        <v>0</v>
      </c>
      <c r="Z38" s="40"/>
      <c r="AA38" s="40"/>
      <c r="AB38" s="40"/>
      <c r="AC38" s="40"/>
    </row>
    <row r="39" spans="2:29" ht="0" hidden="1" customHeight="1" x14ac:dyDescent="0.25"/>
    <row r="40" spans="2:29" ht="14.1" customHeight="1" x14ac:dyDescent="0.25"/>
    <row r="41" spans="2:29" x14ac:dyDescent="0.25">
      <c r="B41" s="41" t="s">
        <v>13</v>
      </c>
      <c r="C41" s="30"/>
      <c r="D41" s="30"/>
      <c r="E41" s="30"/>
      <c r="F41" s="30"/>
      <c r="G41" s="30"/>
      <c r="H41" s="30"/>
      <c r="J41" s="29" t="s">
        <v>9</v>
      </c>
      <c r="K41" s="30"/>
      <c r="L41" s="30"/>
      <c r="M41" s="30"/>
      <c r="N41" s="30"/>
      <c r="O41" s="30"/>
      <c r="Q41" s="13" t="s">
        <v>49</v>
      </c>
      <c r="S41" s="13" t="s">
        <v>50</v>
      </c>
    </row>
    <row r="42" spans="2:29" x14ac:dyDescent="0.25">
      <c r="B42" s="29" t="s">
        <v>51</v>
      </c>
      <c r="C42" s="30"/>
      <c r="D42" s="30"/>
      <c r="E42" s="30"/>
      <c r="F42" s="30"/>
      <c r="G42" s="30"/>
      <c r="H42" s="30"/>
      <c r="I42" s="12"/>
      <c r="J42" s="31">
        <f>U38</f>
        <v>0</v>
      </c>
      <c r="K42" s="30"/>
      <c r="L42" s="30"/>
      <c r="M42" s="30"/>
      <c r="N42" s="30"/>
      <c r="O42" s="30"/>
      <c r="P42" s="12"/>
      <c r="Q42" s="13">
        <f>0.21*J42</f>
        <v>0</v>
      </c>
      <c r="R42" s="12"/>
      <c r="S42" s="24">
        <f>Q42+J42</f>
        <v>0</v>
      </c>
    </row>
    <row r="43" spans="2:29" ht="0" hidden="1" customHeight="1" x14ac:dyDescent="0.25"/>
    <row r="44" spans="2:29" ht="3" customHeight="1" x14ac:dyDescent="0.25"/>
    <row r="45" spans="2:29" x14ac:dyDescent="0.25">
      <c r="B45" s="32" t="s">
        <v>52</v>
      </c>
      <c r="C45" s="27"/>
      <c r="D45" s="27"/>
      <c r="E45" s="27"/>
      <c r="F45" s="27"/>
      <c r="G45" s="27"/>
      <c r="H45" s="27"/>
      <c r="J45" s="33">
        <f>J42</f>
        <v>0</v>
      </c>
      <c r="K45" s="27"/>
      <c r="L45" s="27"/>
      <c r="M45" s="27"/>
      <c r="N45" s="27"/>
      <c r="O45" s="27"/>
      <c r="Q45" s="14">
        <f>Q42</f>
        <v>0</v>
      </c>
      <c r="S45" s="25">
        <f>S42</f>
        <v>0</v>
      </c>
    </row>
    <row r="46" spans="2:29" ht="5.65" customHeight="1" x14ac:dyDescent="0.25"/>
    <row r="47" spans="2:29" ht="2.85" customHeight="1" x14ac:dyDescent="0.25"/>
    <row r="48" spans="2:29" ht="0" hidden="1" customHeight="1" x14ac:dyDescent="0.25"/>
    <row r="49" spans="2:14" ht="12.6" customHeight="1" x14ac:dyDescent="0.25">
      <c r="B49" s="34" t="s">
        <v>53</v>
      </c>
      <c r="C49" s="27"/>
      <c r="D49" s="27"/>
      <c r="E49" s="27"/>
      <c r="F49" s="27"/>
      <c r="G49" s="27"/>
      <c r="H49" s="27"/>
      <c r="I49" s="27"/>
      <c r="J49" s="27"/>
    </row>
    <row r="50" spans="2:14" ht="11.45" customHeight="1" x14ac:dyDescent="0.25"/>
    <row r="51" spans="2:14" ht="11.45" customHeight="1" x14ac:dyDescent="0.25">
      <c r="B51" s="26" t="s">
        <v>54</v>
      </c>
      <c r="C51" s="27"/>
      <c r="D51" s="27"/>
      <c r="E51" s="27"/>
      <c r="F51" s="27"/>
      <c r="G51" s="27"/>
      <c r="H51" s="28" t="s">
        <v>55</v>
      </c>
      <c r="I51" s="27"/>
      <c r="J51" s="27"/>
      <c r="K51" s="27"/>
      <c r="L51" s="27"/>
      <c r="M51" s="27"/>
      <c r="N51" s="27"/>
    </row>
    <row r="52" spans="2:14" ht="11.45" customHeight="1" x14ac:dyDescent="0.25">
      <c r="B52" s="26" t="s">
        <v>56</v>
      </c>
      <c r="C52" s="27"/>
      <c r="D52" s="27"/>
      <c r="E52" s="27"/>
      <c r="F52" s="27"/>
      <c r="G52" s="27"/>
      <c r="H52" s="28" t="s">
        <v>57</v>
      </c>
      <c r="I52" s="27"/>
      <c r="J52" s="27"/>
      <c r="K52" s="27"/>
      <c r="L52" s="27"/>
      <c r="M52" s="27"/>
      <c r="N52" s="27"/>
    </row>
    <row r="53" spans="2:14" ht="11.25" customHeight="1" x14ac:dyDescent="0.25">
      <c r="B53" s="26" t="s">
        <v>58</v>
      </c>
      <c r="C53" s="27"/>
      <c r="D53" s="27"/>
      <c r="E53" s="27"/>
      <c r="F53" s="27"/>
      <c r="G53" s="27"/>
      <c r="H53" s="28" t="s">
        <v>59</v>
      </c>
      <c r="I53" s="27"/>
      <c r="J53" s="27"/>
      <c r="K53" s="27"/>
      <c r="L53" s="27"/>
      <c r="M53" s="27"/>
      <c r="N53" s="27"/>
    </row>
  </sheetData>
  <sheetProtection password="CA3C" sheet="1" objects="1" scenarios="1"/>
  <mergeCells count="116">
    <mergeCell ref="B13:AC13"/>
    <mergeCell ref="B15:E15"/>
    <mergeCell ref="F15:T15"/>
    <mergeCell ref="U15:X15"/>
    <mergeCell ref="Y15:AC15"/>
    <mergeCell ref="E4:K4"/>
    <mergeCell ref="L4:Z4"/>
    <mergeCell ref="E5:K5"/>
    <mergeCell ref="L5:Z5"/>
    <mergeCell ref="E6:K6"/>
    <mergeCell ref="L6:Z6"/>
    <mergeCell ref="B18:E18"/>
    <mergeCell ref="F18:T18"/>
    <mergeCell ref="U18:X18"/>
    <mergeCell ref="Y18:AC18"/>
    <mergeCell ref="B19:E19"/>
    <mergeCell ref="F19:T19"/>
    <mergeCell ref="U19:X19"/>
    <mergeCell ref="Y19:AC19"/>
    <mergeCell ref="B16:E16"/>
    <mergeCell ref="F16:T16"/>
    <mergeCell ref="U16:X16"/>
    <mergeCell ref="Y16:AC16"/>
    <mergeCell ref="B17:E17"/>
    <mergeCell ref="F17:T17"/>
    <mergeCell ref="U17:X17"/>
    <mergeCell ref="Y17:AC17"/>
    <mergeCell ref="B22:E22"/>
    <mergeCell ref="F22:T22"/>
    <mergeCell ref="U22:X22"/>
    <mergeCell ref="Y22:AC22"/>
    <mergeCell ref="B23:E23"/>
    <mergeCell ref="F23:T23"/>
    <mergeCell ref="U23:X23"/>
    <mergeCell ref="Y23:AC23"/>
    <mergeCell ref="B20:E20"/>
    <mergeCell ref="F20:T20"/>
    <mergeCell ref="U20:X20"/>
    <mergeCell ref="Y20:AC20"/>
    <mergeCell ref="B21:E21"/>
    <mergeCell ref="F21:T21"/>
    <mergeCell ref="U21:X21"/>
    <mergeCell ref="Y21:AC21"/>
    <mergeCell ref="B26:E26"/>
    <mergeCell ref="F26:T26"/>
    <mergeCell ref="U26:X26"/>
    <mergeCell ref="Y26:AC26"/>
    <mergeCell ref="B27:E27"/>
    <mergeCell ref="F27:T27"/>
    <mergeCell ref="U27:X27"/>
    <mergeCell ref="Y27:AC27"/>
    <mergeCell ref="B24:E24"/>
    <mergeCell ref="F24:T24"/>
    <mergeCell ref="U24:X24"/>
    <mergeCell ref="Y24:AC24"/>
    <mergeCell ref="B25:E25"/>
    <mergeCell ref="F25:T25"/>
    <mergeCell ref="U25:X25"/>
    <mergeCell ref="Y25:AC25"/>
    <mergeCell ref="B30:E30"/>
    <mergeCell ref="F30:T30"/>
    <mergeCell ref="U30:X30"/>
    <mergeCell ref="Y30:AC30"/>
    <mergeCell ref="B31:E31"/>
    <mergeCell ref="F31:T31"/>
    <mergeCell ref="U31:X31"/>
    <mergeCell ref="Y31:AC31"/>
    <mergeCell ref="B28:E28"/>
    <mergeCell ref="F28:T28"/>
    <mergeCell ref="U28:X28"/>
    <mergeCell ref="Y28:AC28"/>
    <mergeCell ref="B29:E29"/>
    <mergeCell ref="F29:T29"/>
    <mergeCell ref="U29:X29"/>
    <mergeCell ref="Y29:AC29"/>
    <mergeCell ref="B34:E34"/>
    <mergeCell ref="F34:T34"/>
    <mergeCell ref="U34:X34"/>
    <mergeCell ref="Y34:AC34"/>
    <mergeCell ref="B35:E35"/>
    <mergeCell ref="F35:T35"/>
    <mergeCell ref="U35:X35"/>
    <mergeCell ref="Y35:AC35"/>
    <mergeCell ref="B32:E32"/>
    <mergeCell ref="F32:T32"/>
    <mergeCell ref="U32:X32"/>
    <mergeCell ref="Y32:AC32"/>
    <mergeCell ref="B33:E33"/>
    <mergeCell ref="F33:T33"/>
    <mergeCell ref="U33:X33"/>
    <mergeCell ref="Y33:AC33"/>
    <mergeCell ref="B38:E38"/>
    <mergeCell ref="F38:T38"/>
    <mergeCell ref="U38:X38"/>
    <mergeCell ref="Y38:AC38"/>
    <mergeCell ref="B41:H41"/>
    <mergeCell ref="J41:O41"/>
    <mergeCell ref="B36:E36"/>
    <mergeCell ref="F36:T36"/>
    <mergeCell ref="U36:X36"/>
    <mergeCell ref="Y36:AC36"/>
    <mergeCell ref="B37:E37"/>
    <mergeCell ref="F37:T37"/>
    <mergeCell ref="U37:X37"/>
    <mergeCell ref="Y37:AC37"/>
    <mergeCell ref="B51:G51"/>
    <mergeCell ref="H51:N51"/>
    <mergeCell ref="B52:G52"/>
    <mergeCell ref="H52:N52"/>
    <mergeCell ref="B53:G53"/>
    <mergeCell ref="H53:N53"/>
    <mergeCell ref="B42:H42"/>
    <mergeCell ref="J42:O42"/>
    <mergeCell ref="B45:H45"/>
    <mergeCell ref="J45:O45"/>
    <mergeCell ref="B49:J49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372"/>
  <sheetViews>
    <sheetView showGridLines="0" zoomScaleNormal="100" workbookViewId="0">
      <pane ySplit="4" topLeftCell="A5" activePane="bottomLeft" state="frozen"/>
      <selection pane="bottomLeft" sqref="A1:XFD4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0.7109375" customWidth="1"/>
    <col min="10" max="10" width="0" hidden="1" customWidth="1"/>
    <col min="11" max="12" width="0.85546875" customWidth="1"/>
    <col min="13" max="13" width="0" hidden="1" customWidth="1"/>
    <col min="14" max="14" width="1.28515625" customWidth="1"/>
    <col min="15" max="15" width="0" hidden="1" customWidth="1"/>
    <col min="16" max="16" width="0.28515625" customWidth="1"/>
    <col min="17" max="17" width="9.28515625" customWidth="1"/>
    <col min="18" max="18" width="0.28515625" customWidth="1"/>
    <col min="19" max="19" width="2.140625" customWidth="1"/>
    <col min="20" max="20" width="1" customWidth="1"/>
    <col min="21" max="21" width="0" hidden="1" customWidth="1"/>
    <col min="22" max="22" width="5.28515625" customWidth="1"/>
    <col min="23" max="24" width="0.85546875" customWidth="1"/>
    <col min="25" max="25" width="1.28515625" customWidth="1"/>
    <col min="26" max="26" width="20.7109375" customWidth="1"/>
    <col min="27" max="27" width="13.7109375" style="15" customWidth="1"/>
    <col min="28" max="28" width="0.28515625" style="15" customWidth="1"/>
    <col min="29" max="29" width="1.28515625" style="15" customWidth="1"/>
    <col min="30" max="30" width="8.5703125" style="15" customWidth="1"/>
    <col min="31" max="31" width="0.42578125" style="15" customWidth="1"/>
    <col min="32" max="32" width="6.28515625" style="15" customWidth="1"/>
    <col min="33" max="33" width="2.5703125" customWidth="1"/>
    <col min="34" max="34" width="9.140625" customWidth="1"/>
    <col min="35" max="35" width="0.5703125" customWidth="1"/>
    <col min="36" max="37" width="0" hidden="1" customWidth="1"/>
  </cols>
  <sheetData>
    <row r="1" spans="1:35" ht="2.85" customHeight="1" x14ac:dyDescent="0.25"/>
    <row r="2" spans="1:35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6"/>
      <c r="AB2" s="16"/>
      <c r="AC2" s="16"/>
      <c r="AD2" s="16"/>
      <c r="AE2" s="16"/>
      <c r="AF2" s="16"/>
      <c r="AG2" s="1"/>
      <c r="AH2" s="1"/>
      <c r="AI2" s="1"/>
    </row>
    <row r="3" spans="1:35" ht="11.25" customHeight="1" x14ac:dyDescent="0.25">
      <c r="A3" s="79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</row>
    <row r="4" spans="1:35" ht="0" hidden="1" customHeight="1" x14ac:dyDescent="0.25"/>
    <row r="5" spans="1:35" ht="2.85" customHeight="1" x14ac:dyDescent="0.25"/>
    <row r="6" spans="1:35" ht="17.100000000000001" customHeight="1" x14ac:dyDescent="0.25">
      <c r="B6" s="50" t="s">
        <v>60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</row>
    <row r="7" spans="1:35" ht="2.85" customHeight="1" x14ac:dyDescent="0.25"/>
    <row r="8" spans="1:35" x14ac:dyDescent="0.25">
      <c r="B8" s="70" t="s">
        <v>61</v>
      </c>
      <c r="C8" s="61"/>
      <c r="D8" s="71" t="s">
        <v>62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71" t="s">
        <v>8</v>
      </c>
      <c r="R8" s="61"/>
      <c r="S8" s="61"/>
      <c r="T8" s="61"/>
      <c r="U8" s="61"/>
      <c r="V8" s="61"/>
      <c r="W8" s="61"/>
      <c r="X8" s="61"/>
      <c r="Y8" s="61"/>
      <c r="Z8" s="61"/>
      <c r="AA8" s="72" t="s">
        <v>63</v>
      </c>
      <c r="AB8" s="73"/>
      <c r="AC8" s="73"/>
      <c r="AD8" s="74" t="s">
        <v>64</v>
      </c>
      <c r="AE8" s="75"/>
      <c r="AF8" s="17" t="s">
        <v>65</v>
      </c>
      <c r="AG8" s="70" t="s">
        <v>66</v>
      </c>
      <c r="AH8" s="61"/>
    </row>
    <row r="9" spans="1:35" ht="21.75" customHeight="1" x14ac:dyDescent="0.25">
      <c r="B9" s="46">
        <v>1</v>
      </c>
      <c r="C9" s="27"/>
      <c r="D9" s="47" t="s">
        <v>67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47" t="s">
        <v>68</v>
      </c>
      <c r="R9" s="27"/>
      <c r="S9" s="27"/>
      <c r="T9" s="27"/>
      <c r="U9" s="27"/>
      <c r="V9" s="27"/>
      <c r="W9" s="27"/>
      <c r="X9" s="27"/>
      <c r="Y9" s="27"/>
      <c r="Z9" s="27"/>
      <c r="AA9" s="67">
        <v>0</v>
      </c>
      <c r="AB9" s="68"/>
      <c r="AC9" s="69"/>
      <c r="AD9" s="48" t="s">
        <v>69</v>
      </c>
      <c r="AE9" s="44"/>
      <c r="AF9" s="18" t="s">
        <v>70</v>
      </c>
      <c r="AG9" s="59">
        <f>AD9*AA9</f>
        <v>0</v>
      </c>
      <c r="AH9" s="27"/>
    </row>
    <row r="10" spans="1:35" ht="30" customHeight="1" x14ac:dyDescent="0.25">
      <c r="B10" s="46">
        <v>2</v>
      </c>
      <c r="C10" s="27"/>
      <c r="D10" s="47" t="s">
        <v>71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47" t="s">
        <v>72</v>
      </c>
      <c r="R10" s="27"/>
      <c r="S10" s="27"/>
      <c r="T10" s="27"/>
      <c r="U10" s="27"/>
      <c r="V10" s="27"/>
      <c r="W10" s="27"/>
      <c r="X10" s="27"/>
      <c r="Y10" s="27"/>
      <c r="Z10" s="27"/>
      <c r="AA10" s="67">
        <v>0</v>
      </c>
      <c r="AB10" s="68"/>
      <c r="AC10" s="69"/>
      <c r="AD10" s="48" t="s">
        <v>73</v>
      </c>
      <c r="AE10" s="44"/>
      <c r="AF10" s="18" t="s">
        <v>74</v>
      </c>
      <c r="AG10" s="59">
        <f t="shared" ref="AG10:AG61" si="0">AD10*AA10</f>
        <v>0</v>
      </c>
      <c r="AH10" s="27"/>
    </row>
    <row r="11" spans="1:35" ht="30" customHeight="1" x14ac:dyDescent="0.25">
      <c r="B11" s="46">
        <v>3</v>
      </c>
      <c r="C11" s="27"/>
      <c r="D11" s="47" t="s">
        <v>71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47" t="s">
        <v>72</v>
      </c>
      <c r="R11" s="27"/>
      <c r="S11" s="27"/>
      <c r="T11" s="27"/>
      <c r="U11" s="27"/>
      <c r="V11" s="27"/>
      <c r="W11" s="27"/>
      <c r="X11" s="27"/>
      <c r="Y11" s="27"/>
      <c r="Z11" s="27"/>
      <c r="AA11" s="64">
        <v>0</v>
      </c>
      <c r="AB11" s="65"/>
      <c r="AC11" s="66"/>
      <c r="AD11" s="48" t="s">
        <v>75</v>
      </c>
      <c r="AE11" s="44"/>
      <c r="AF11" s="18" t="s">
        <v>74</v>
      </c>
      <c r="AG11" s="59">
        <f t="shared" si="0"/>
        <v>0</v>
      </c>
      <c r="AH11" s="27"/>
    </row>
    <row r="12" spans="1:35" ht="30" customHeight="1" x14ac:dyDescent="0.25">
      <c r="B12" s="46">
        <v>4</v>
      </c>
      <c r="C12" s="27"/>
      <c r="D12" s="47" t="s">
        <v>76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47" t="s">
        <v>77</v>
      </c>
      <c r="R12" s="27"/>
      <c r="S12" s="27"/>
      <c r="T12" s="27"/>
      <c r="U12" s="27"/>
      <c r="V12" s="27"/>
      <c r="W12" s="27"/>
      <c r="X12" s="27"/>
      <c r="Y12" s="27"/>
      <c r="Z12" s="27"/>
      <c r="AA12" s="64">
        <v>0</v>
      </c>
      <c r="AB12" s="65"/>
      <c r="AC12" s="66"/>
      <c r="AD12" s="48" t="s">
        <v>78</v>
      </c>
      <c r="AE12" s="44"/>
      <c r="AF12" s="18" t="s">
        <v>74</v>
      </c>
      <c r="AG12" s="59">
        <f t="shared" si="0"/>
        <v>0</v>
      </c>
      <c r="AH12" s="27"/>
    </row>
    <row r="13" spans="1:35" ht="30" customHeight="1" x14ac:dyDescent="0.25">
      <c r="B13" s="46">
        <v>5</v>
      </c>
      <c r="C13" s="27"/>
      <c r="D13" s="47" t="s">
        <v>79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47" t="s">
        <v>80</v>
      </c>
      <c r="R13" s="27"/>
      <c r="S13" s="27"/>
      <c r="T13" s="27"/>
      <c r="U13" s="27"/>
      <c r="V13" s="27"/>
      <c r="W13" s="27"/>
      <c r="X13" s="27"/>
      <c r="Y13" s="27"/>
      <c r="Z13" s="27"/>
      <c r="AA13" s="64">
        <v>0</v>
      </c>
      <c r="AB13" s="65"/>
      <c r="AC13" s="66"/>
      <c r="AD13" s="48" t="s">
        <v>81</v>
      </c>
      <c r="AE13" s="44"/>
      <c r="AF13" s="18" t="s">
        <v>74</v>
      </c>
      <c r="AG13" s="59">
        <f t="shared" si="0"/>
        <v>0</v>
      </c>
      <c r="AH13" s="27"/>
    </row>
    <row r="14" spans="1:35" ht="24" customHeight="1" x14ac:dyDescent="0.25">
      <c r="B14" s="46">
        <v>6</v>
      </c>
      <c r="C14" s="27"/>
      <c r="D14" s="47" t="s">
        <v>82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47" t="s">
        <v>83</v>
      </c>
      <c r="R14" s="27"/>
      <c r="S14" s="27"/>
      <c r="T14" s="27"/>
      <c r="U14" s="27"/>
      <c r="V14" s="27"/>
      <c r="W14" s="27"/>
      <c r="X14" s="27"/>
      <c r="Y14" s="27"/>
      <c r="Z14" s="27"/>
      <c r="AA14" s="64">
        <v>0</v>
      </c>
      <c r="AB14" s="65"/>
      <c r="AC14" s="66"/>
      <c r="AD14" s="48" t="s">
        <v>84</v>
      </c>
      <c r="AE14" s="44"/>
      <c r="AF14" s="18" t="s">
        <v>74</v>
      </c>
      <c r="AG14" s="59">
        <f t="shared" si="0"/>
        <v>0</v>
      </c>
      <c r="AH14" s="27"/>
    </row>
    <row r="15" spans="1:35" x14ac:dyDescent="0.25">
      <c r="B15" s="46">
        <v>7</v>
      </c>
      <c r="C15" s="27"/>
      <c r="D15" s="47" t="s">
        <v>85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47" t="s">
        <v>86</v>
      </c>
      <c r="R15" s="27"/>
      <c r="S15" s="27"/>
      <c r="T15" s="27"/>
      <c r="U15" s="27"/>
      <c r="V15" s="27"/>
      <c r="W15" s="27"/>
      <c r="X15" s="27"/>
      <c r="Y15" s="27"/>
      <c r="Z15" s="27"/>
      <c r="AA15" s="64">
        <v>0</v>
      </c>
      <c r="AB15" s="65"/>
      <c r="AC15" s="66"/>
      <c r="AD15" s="48" t="s">
        <v>87</v>
      </c>
      <c r="AE15" s="44"/>
      <c r="AF15" s="18" t="s">
        <v>70</v>
      </c>
      <c r="AG15" s="59">
        <f t="shared" si="0"/>
        <v>0</v>
      </c>
      <c r="AH15" s="27"/>
    </row>
    <row r="16" spans="1:35" x14ac:dyDescent="0.25">
      <c r="B16" s="46">
        <v>8</v>
      </c>
      <c r="C16" s="27"/>
      <c r="D16" s="47" t="s">
        <v>88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47" t="s">
        <v>89</v>
      </c>
      <c r="R16" s="27"/>
      <c r="S16" s="27"/>
      <c r="T16" s="27"/>
      <c r="U16" s="27"/>
      <c r="V16" s="27"/>
      <c r="W16" s="27"/>
      <c r="X16" s="27"/>
      <c r="Y16" s="27"/>
      <c r="Z16" s="27"/>
      <c r="AA16" s="64">
        <v>0</v>
      </c>
      <c r="AB16" s="65"/>
      <c r="AC16" s="66"/>
      <c r="AD16" s="48" t="s">
        <v>90</v>
      </c>
      <c r="AE16" s="44"/>
      <c r="AF16" s="18" t="s">
        <v>70</v>
      </c>
      <c r="AG16" s="59">
        <f t="shared" si="0"/>
        <v>0</v>
      </c>
      <c r="AH16" s="27"/>
    </row>
    <row r="17" spans="2:34" x14ac:dyDescent="0.25">
      <c r="B17" s="46">
        <v>9</v>
      </c>
      <c r="C17" s="27"/>
      <c r="D17" s="47" t="s">
        <v>91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47" t="s">
        <v>92</v>
      </c>
      <c r="R17" s="27"/>
      <c r="S17" s="27"/>
      <c r="T17" s="27"/>
      <c r="U17" s="27"/>
      <c r="V17" s="27"/>
      <c r="W17" s="27"/>
      <c r="X17" s="27"/>
      <c r="Y17" s="27"/>
      <c r="Z17" s="27"/>
      <c r="AA17" s="64">
        <v>0</v>
      </c>
      <c r="AB17" s="65"/>
      <c r="AC17" s="66"/>
      <c r="AD17" s="48" t="s">
        <v>93</v>
      </c>
      <c r="AE17" s="44"/>
      <c r="AF17" s="18" t="s">
        <v>74</v>
      </c>
      <c r="AG17" s="59">
        <f t="shared" si="0"/>
        <v>0</v>
      </c>
      <c r="AH17" s="27"/>
    </row>
    <row r="18" spans="2:34" x14ac:dyDescent="0.25">
      <c r="B18" s="46">
        <v>10</v>
      </c>
      <c r="C18" s="27"/>
      <c r="D18" s="47" t="s">
        <v>94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47" t="s">
        <v>95</v>
      </c>
      <c r="R18" s="27"/>
      <c r="S18" s="27"/>
      <c r="T18" s="27"/>
      <c r="U18" s="27"/>
      <c r="V18" s="27"/>
      <c r="W18" s="27"/>
      <c r="X18" s="27"/>
      <c r="Y18" s="27"/>
      <c r="Z18" s="27"/>
      <c r="AA18" s="64">
        <v>0</v>
      </c>
      <c r="AB18" s="65"/>
      <c r="AC18" s="66"/>
      <c r="AD18" s="48" t="s">
        <v>96</v>
      </c>
      <c r="AE18" s="44"/>
      <c r="AF18" s="18" t="s">
        <v>74</v>
      </c>
      <c r="AG18" s="59">
        <f t="shared" si="0"/>
        <v>0</v>
      </c>
      <c r="AH18" s="27"/>
    </row>
    <row r="19" spans="2:34" x14ac:dyDescent="0.25">
      <c r="B19" s="46">
        <v>11</v>
      </c>
      <c r="C19" s="27"/>
      <c r="D19" s="47" t="s">
        <v>97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47" t="s">
        <v>98</v>
      </c>
      <c r="R19" s="27"/>
      <c r="S19" s="27"/>
      <c r="T19" s="27"/>
      <c r="U19" s="27"/>
      <c r="V19" s="27"/>
      <c r="W19" s="27"/>
      <c r="X19" s="27"/>
      <c r="Y19" s="27"/>
      <c r="Z19" s="27"/>
      <c r="AA19" s="64">
        <v>0</v>
      </c>
      <c r="AB19" s="65"/>
      <c r="AC19" s="66"/>
      <c r="AD19" s="48" t="s">
        <v>99</v>
      </c>
      <c r="AE19" s="44"/>
      <c r="AF19" s="18" t="s">
        <v>74</v>
      </c>
      <c r="AG19" s="59">
        <f t="shared" si="0"/>
        <v>0</v>
      </c>
      <c r="AH19" s="27"/>
    </row>
    <row r="20" spans="2:34" x14ac:dyDescent="0.25">
      <c r="B20" s="46">
        <v>12</v>
      </c>
      <c r="C20" s="27"/>
      <c r="D20" s="47" t="s">
        <v>100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47" t="s">
        <v>101</v>
      </c>
      <c r="R20" s="27"/>
      <c r="S20" s="27"/>
      <c r="T20" s="27"/>
      <c r="U20" s="27"/>
      <c r="V20" s="27"/>
      <c r="W20" s="27"/>
      <c r="X20" s="27"/>
      <c r="Y20" s="27"/>
      <c r="Z20" s="27"/>
      <c r="AA20" s="64">
        <v>0</v>
      </c>
      <c r="AB20" s="65"/>
      <c r="AC20" s="66"/>
      <c r="AD20" s="48" t="s">
        <v>102</v>
      </c>
      <c r="AE20" s="44"/>
      <c r="AF20" s="18" t="s">
        <v>74</v>
      </c>
      <c r="AG20" s="59">
        <f t="shared" si="0"/>
        <v>0</v>
      </c>
      <c r="AH20" s="27"/>
    </row>
    <row r="21" spans="2:34" ht="30" customHeight="1" x14ac:dyDescent="0.25">
      <c r="B21" s="46">
        <v>13</v>
      </c>
      <c r="C21" s="27"/>
      <c r="D21" s="47" t="s">
        <v>103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47" t="s">
        <v>104</v>
      </c>
      <c r="R21" s="27"/>
      <c r="S21" s="27"/>
      <c r="T21" s="27"/>
      <c r="U21" s="27"/>
      <c r="V21" s="27"/>
      <c r="W21" s="27"/>
      <c r="X21" s="27"/>
      <c r="Y21" s="27"/>
      <c r="Z21" s="27"/>
      <c r="AA21" s="64">
        <v>0</v>
      </c>
      <c r="AB21" s="65"/>
      <c r="AC21" s="66"/>
      <c r="AD21" s="48" t="s">
        <v>105</v>
      </c>
      <c r="AE21" s="44"/>
      <c r="AF21" s="18" t="s">
        <v>74</v>
      </c>
      <c r="AG21" s="59">
        <f t="shared" si="0"/>
        <v>0</v>
      </c>
      <c r="AH21" s="27"/>
    </row>
    <row r="22" spans="2:34" ht="23.25" customHeight="1" x14ac:dyDescent="0.25">
      <c r="B22" s="46">
        <v>14</v>
      </c>
      <c r="C22" s="27"/>
      <c r="D22" s="47" t="s">
        <v>106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47" t="s">
        <v>107</v>
      </c>
      <c r="R22" s="27"/>
      <c r="S22" s="27"/>
      <c r="T22" s="27"/>
      <c r="U22" s="27"/>
      <c r="V22" s="27"/>
      <c r="W22" s="27"/>
      <c r="X22" s="27"/>
      <c r="Y22" s="27"/>
      <c r="Z22" s="27"/>
      <c r="AA22" s="64">
        <v>0</v>
      </c>
      <c r="AB22" s="65"/>
      <c r="AC22" s="66"/>
      <c r="AD22" s="48" t="s">
        <v>102</v>
      </c>
      <c r="AE22" s="44"/>
      <c r="AF22" s="18" t="s">
        <v>74</v>
      </c>
      <c r="AG22" s="59">
        <f t="shared" si="0"/>
        <v>0</v>
      </c>
      <c r="AH22" s="27"/>
    </row>
    <row r="23" spans="2:34" x14ac:dyDescent="0.25">
      <c r="B23" s="46">
        <v>15</v>
      </c>
      <c r="C23" s="27"/>
      <c r="D23" s="47" t="s">
        <v>106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47" t="s">
        <v>107</v>
      </c>
      <c r="R23" s="27"/>
      <c r="S23" s="27"/>
      <c r="T23" s="27"/>
      <c r="U23" s="27"/>
      <c r="V23" s="27"/>
      <c r="W23" s="27"/>
      <c r="X23" s="27"/>
      <c r="Y23" s="27"/>
      <c r="Z23" s="27"/>
      <c r="AA23" s="64">
        <v>0</v>
      </c>
      <c r="AB23" s="65"/>
      <c r="AC23" s="66"/>
      <c r="AD23" s="48" t="s">
        <v>105</v>
      </c>
      <c r="AE23" s="44"/>
      <c r="AF23" s="18" t="s">
        <v>74</v>
      </c>
      <c r="AG23" s="59">
        <f t="shared" si="0"/>
        <v>0</v>
      </c>
      <c r="AH23" s="27"/>
    </row>
    <row r="24" spans="2:34" ht="30" customHeight="1" x14ac:dyDescent="0.25">
      <c r="B24" s="46">
        <v>16</v>
      </c>
      <c r="C24" s="27"/>
      <c r="D24" s="47" t="s">
        <v>108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47" t="s">
        <v>109</v>
      </c>
      <c r="R24" s="27"/>
      <c r="S24" s="27"/>
      <c r="T24" s="27"/>
      <c r="U24" s="27"/>
      <c r="V24" s="27"/>
      <c r="W24" s="27"/>
      <c r="X24" s="27"/>
      <c r="Y24" s="27"/>
      <c r="Z24" s="27"/>
      <c r="AA24" s="64">
        <v>0</v>
      </c>
      <c r="AB24" s="65"/>
      <c r="AC24" s="66"/>
      <c r="AD24" s="48" t="s">
        <v>110</v>
      </c>
      <c r="AE24" s="44"/>
      <c r="AF24" s="18" t="s">
        <v>74</v>
      </c>
      <c r="AG24" s="59">
        <f t="shared" si="0"/>
        <v>0</v>
      </c>
      <c r="AH24" s="27"/>
    </row>
    <row r="25" spans="2:34" x14ac:dyDescent="0.25">
      <c r="B25" s="46">
        <v>17</v>
      </c>
      <c r="C25" s="27"/>
      <c r="D25" s="47" t="s">
        <v>111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47" t="s">
        <v>112</v>
      </c>
      <c r="R25" s="27"/>
      <c r="S25" s="27"/>
      <c r="T25" s="27"/>
      <c r="U25" s="27"/>
      <c r="V25" s="27"/>
      <c r="W25" s="27"/>
      <c r="X25" s="27"/>
      <c r="Y25" s="27"/>
      <c r="Z25" s="27"/>
      <c r="AA25" s="64">
        <v>0</v>
      </c>
      <c r="AB25" s="65"/>
      <c r="AC25" s="66"/>
      <c r="AD25" s="48" t="s">
        <v>87</v>
      </c>
      <c r="AE25" s="44"/>
      <c r="AF25" s="18" t="s">
        <v>74</v>
      </c>
      <c r="AG25" s="59">
        <f t="shared" si="0"/>
        <v>0</v>
      </c>
      <c r="AH25" s="27"/>
    </row>
    <row r="26" spans="2:34" x14ac:dyDescent="0.25">
      <c r="B26" s="46">
        <v>18</v>
      </c>
      <c r="C26" s="27"/>
      <c r="D26" s="47" t="s">
        <v>113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47" t="s">
        <v>114</v>
      </c>
      <c r="R26" s="27"/>
      <c r="S26" s="27"/>
      <c r="T26" s="27"/>
      <c r="U26" s="27"/>
      <c r="V26" s="27"/>
      <c r="W26" s="27"/>
      <c r="X26" s="27"/>
      <c r="Y26" s="27"/>
      <c r="Z26" s="27"/>
      <c r="AA26" s="64">
        <v>0</v>
      </c>
      <c r="AB26" s="65"/>
      <c r="AC26" s="66"/>
      <c r="AD26" s="48" t="s">
        <v>115</v>
      </c>
      <c r="AE26" s="44"/>
      <c r="AF26" s="18" t="s">
        <v>70</v>
      </c>
      <c r="AG26" s="59">
        <f t="shared" si="0"/>
        <v>0</v>
      </c>
      <c r="AH26" s="27"/>
    </row>
    <row r="27" spans="2:34" x14ac:dyDescent="0.25">
      <c r="B27" s="46">
        <v>19</v>
      </c>
      <c r="C27" s="27"/>
      <c r="D27" s="47" t="s">
        <v>116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47" t="s">
        <v>117</v>
      </c>
      <c r="R27" s="27"/>
      <c r="S27" s="27"/>
      <c r="T27" s="27"/>
      <c r="U27" s="27"/>
      <c r="V27" s="27"/>
      <c r="W27" s="27"/>
      <c r="X27" s="27"/>
      <c r="Y27" s="27"/>
      <c r="Z27" s="27"/>
      <c r="AA27" s="64">
        <v>0</v>
      </c>
      <c r="AB27" s="65"/>
      <c r="AC27" s="66"/>
      <c r="AD27" s="48" t="s">
        <v>118</v>
      </c>
      <c r="AE27" s="44"/>
      <c r="AF27" s="18" t="s">
        <v>70</v>
      </c>
      <c r="AG27" s="59">
        <f t="shared" si="0"/>
        <v>0</v>
      </c>
      <c r="AH27" s="27"/>
    </row>
    <row r="28" spans="2:34" x14ac:dyDescent="0.25">
      <c r="B28" s="46">
        <v>20</v>
      </c>
      <c r="C28" s="27"/>
      <c r="D28" s="47" t="s">
        <v>116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47" t="s">
        <v>119</v>
      </c>
      <c r="R28" s="27"/>
      <c r="S28" s="27"/>
      <c r="T28" s="27"/>
      <c r="U28" s="27"/>
      <c r="V28" s="27"/>
      <c r="W28" s="27"/>
      <c r="X28" s="27"/>
      <c r="Y28" s="27"/>
      <c r="Z28" s="27"/>
      <c r="AA28" s="64">
        <v>0</v>
      </c>
      <c r="AB28" s="65"/>
      <c r="AC28" s="66"/>
      <c r="AD28" s="48">
        <v>2550</v>
      </c>
      <c r="AE28" s="44"/>
      <c r="AF28" s="18" t="s">
        <v>70</v>
      </c>
      <c r="AG28" s="59">
        <f t="shared" si="0"/>
        <v>0</v>
      </c>
      <c r="AH28" s="27"/>
    </row>
    <row r="29" spans="2:34" x14ac:dyDescent="0.25">
      <c r="B29" s="46">
        <v>21</v>
      </c>
      <c r="C29" s="27"/>
      <c r="D29" s="47" t="s">
        <v>116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47" t="s">
        <v>119</v>
      </c>
      <c r="R29" s="27"/>
      <c r="S29" s="27"/>
      <c r="T29" s="27"/>
      <c r="U29" s="27"/>
      <c r="V29" s="27"/>
      <c r="W29" s="27"/>
      <c r="X29" s="27"/>
      <c r="Y29" s="27"/>
      <c r="Z29" s="27"/>
      <c r="AA29" s="64">
        <v>0</v>
      </c>
      <c r="AB29" s="65"/>
      <c r="AC29" s="66"/>
      <c r="AD29" s="48" t="s">
        <v>120</v>
      </c>
      <c r="AE29" s="44"/>
      <c r="AF29" s="18" t="s">
        <v>70</v>
      </c>
      <c r="AG29" s="59">
        <f t="shared" si="0"/>
        <v>0</v>
      </c>
      <c r="AH29" s="27"/>
    </row>
    <row r="30" spans="2:34" x14ac:dyDescent="0.25">
      <c r="B30" s="46">
        <v>22</v>
      </c>
      <c r="C30" s="27"/>
      <c r="D30" s="47" t="s">
        <v>121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47" t="s">
        <v>122</v>
      </c>
      <c r="R30" s="27"/>
      <c r="S30" s="27"/>
      <c r="T30" s="27"/>
      <c r="U30" s="27"/>
      <c r="V30" s="27"/>
      <c r="W30" s="27"/>
      <c r="X30" s="27"/>
      <c r="Y30" s="27"/>
      <c r="Z30" s="27"/>
      <c r="AA30" s="64">
        <v>0</v>
      </c>
      <c r="AB30" s="65"/>
      <c r="AC30" s="66"/>
      <c r="AD30" s="48">
        <v>2010</v>
      </c>
      <c r="AE30" s="44"/>
      <c r="AF30" s="18" t="s">
        <v>70</v>
      </c>
      <c r="AG30" s="59">
        <f t="shared" si="0"/>
        <v>0</v>
      </c>
      <c r="AH30" s="27"/>
    </row>
    <row r="31" spans="2:34" x14ac:dyDescent="0.25">
      <c r="B31" s="46">
        <v>23</v>
      </c>
      <c r="C31" s="27"/>
      <c r="D31" s="47" t="s">
        <v>123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47" t="s">
        <v>124</v>
      </c>
      <c r="R31" s="27"/>
      <c r="S31" s="27"/>
      <c r="T31" s="27"/>
      <c r="U31" s="27"/>
      <c r="V31" s="27"/>
      <c r="W31" s="27"/>
      <c r="X31" s="27"/>
      <c r="Y31" s="27"/>
      <c r="Z31" s="27"/>
      <c r="AA31" s="64">
        <v>0</v>
      </c>
      <c r="AB31" s="65"/>
      <c r="AC31" s="66"/>
      <c r="AD31" s="48">
        <v>1200</v>
      </c>
      <c r="AE31" s="44"/>
      <c r="AF31" s="18" t="s">
        <v>70</v>
      </c>
      <c r="AG31" s="59">
        <f t="shared" si="0"/>
        <v>0</v>
      </c>
      <c r="AH31" s="27"/>
    </row>
    <row r="32" spans="2:34" x14ac:dyDescent="0.25">
      <c r="B32" s="46">
        <v>24</v>
      </c>
      <c r="C32" s="27"/>
      <c r="D32" s="47" t="s">
        <v>125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47" t="s">
        <v>126</v>
      </c>
      <c r="R32" s="27"/>
      <c r="S32" s="27"/>
      <c r="T32" s="27"/>
      <c r="U32" s="27"/>
      <c r="V32" s="27"/>
      <c r="W32" s="27"/>
      <c r="X32" s="27"/>
      <c r="Y32" s="27"/>
      <c r="Z32" s="27"/>
      <c r="AA32" s="64">
        <v>0</v>
      </c>
      <c r="AB32" s="65"/>
      <c r="AC32" s="66"/>
      <c r="AD32" s="48" t="s">
        <v>127</v>
      </c>
      <c r="AE32" s="44"/>
      <c r="AF32" s="18" t="s">
        <v>70</v>
      </c>
      <c r="AG32" s="59">
        <f t="shared" si="0"/>
        <v>0</v>
      </c>
      <c r="AH32" s="27"/>
    </row>
    <row r="33" spans="2:34" ht="27.75" customHeight="1" x14ac:dyDescent="0.25">
      <c r="B33" s="46">
        <v>25</v>
      </c>
      <c r="C33" s="27"/>
      <c r="D33" s="47" t="s">
        <v>128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47" t="s">
        <v>129</v>
      </c>
      <c r="R33" s="27"/>
      <c r="S33" s="27"/>
      <c r="T33" s="27"/>
      <c r="U33" s="27"/>
      <c r="V33" s="27"/>
      <c r="W33" s="27"/>
      <c r="X33" s="27"/>
      <c r="Y33" s="27"/>
      <c r="Z33" s="27"/>
      <c r="AA33" s="64">
        <v>0</v>
      </c>
      <c r="AB33" s="65"/>
      <c r="AC33" s="66"/>
      <c r="AD33" s="48" t="s">
        <v>130</v>
      </c>
      <c r="AE33" s="44"/>
      <c r="AF33" s="18" t="s">
        <v>70</v>
      </c>
      <c r="AG33" s="59">
        <f t="shared" si="0"/>
        <v>0</v>
      </c>
      <c r="AH33" s="27"/>
    </row>
    <row r="34" spans="2:34" x14ac:dyDescent="0.25">
      <c r="B34" s="46">
        <v>26</v>
      </c>
      <c r="C34" s="27"/>
      <c r="D34" s="47" t="s">
        <v>131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47" t="s">
        <v>132</v>
      </c>
      <c r="R34" s="27"/>
      <c r="S34" s="27"/>
      <c r="T34" s="27"/>
      <c r="U34" s="27"/>
      <c r="V34" s="27"/>
      <c r="W34" s="27"/>
      <c r="X34" s="27"/>
      <c r="Y34" s="27"/>
      <c r="Z34" s="27"/>
      <c r="AA34" s="64">
        <v>0</v>
      </c>
      <c r="AB34" s="65"/>
      <c r="AC34" s="66"/>
      <c r="AD34" s="48" t="s">
        <v>133</v>
      </c>
      <c r="AE34" s="44"/>
      <c r="AF34" s="18" t="s">
        <v>70</v>
      </c>
      <c r="AG34" s="59">
        <f t="shared" si="0"/>
        <v>0</v>
      </c>
      <c r="AH34" s="27"/>
    </row>
    <row r="35" spans="2:34" x14ac:dyDescent="0.25">
      <c r="B35" s="46">
        <v>27</v>
      </c>
      <c r="C35" s="27"/>
      <c r="D35" s="47" t="s">
        <v>134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47" t="s">
        <v>135</v>
      </c>
      <c r="R35" s="27"/>
      <c r="S35" s="27"/>
      <c r="T35" s="27"/>
      <c r="U35" s="27"/>
      <c r="V35" s="27"/>
      <c r="W35" s="27"/>
      <c r="X35" s="27"/>
      <c r="Y35" s="27"/>
      <c r="Z35" s="27"/>
      <c r="AA35" s="64">
        <v>0</v>
      </c>
      <c r="AB35" s="65"/>
      <c r="AC35" s="66"/>
      <c r="AD35" s="48" t="s">
        <v>136</v>
      </c>
      <c r="AE35" s="44"/>
      <c r="AF35" s="18" t="s">
        <v>70</v>
      </c>
      <c r="AG35" s="59">
        <f t="shared" si="0"/>
        <v>0</v>
      </c>
      <c r="AH35" s="27"/>
    </row>
    <row r="36" spans="2:34" x14ac:dyDescent="0.25">
      <c r="B36" s="46">
        <v>28</v>
      </c>
      <c r="C36" s="27"/>
      <c r="D36" s="47" t="s">
        <v>137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47" t="s">
        <v>138</v>
      </c>
      <c r="R36" s="27"/>
      <c r="S36" s="27"/>
      <c r="T36" s="27"/>
      <c r="U36" s="27"/>
      <c r="V36" s="27"/>
      <c r="W36" s="27"/>
      <c r="X36" s="27"/>
      <c r="Y36" s="27"/>
      <c r="Z36" s="27"/>
      <c r="AA36" s="64">
        <v>0</v>
      </c>
      <c r="AB36" s="65"/>
      <c r="AC36" s="66"/>
      <c r="AD36" s="48" t="s">
        <v>139</v>
      </c>
      <c r="AE36" s="44"/>
      <c r="AF36" s="18" t="s">
        <v>70</v>
      </c>
      <c r="AG36" s="59">
        <f t="shared" si="0"/>
        <v>0</v>
      </c>
      <c r="AH36" s="27"/>
    </row>
    <row r="37" spans="2:34" x14ac:dyDescent="0.25">
      <c r="B37" s="46">
        <v>29</v>
      </c>
      <c r="C37" s="27"/>
      <c r="D37" s="47" t="s">
        <v>140</v>
      </c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47" t="s">
        <v>141</v>
      </c>
      <c r="R37" s="27"/>
      <c r="S37" s="27"/>
      <c r="T37" s="27"/>
      <c r="U37" s="27"/>
      <c r="V37" s="27"/>
      <c r="W37" s="27"/>
      <c r="X37" s="27"/>
      <c r="Y37" s="27"/>
      <c r="Z37" s="27"/>
      <c r="AA37" s="64">
        <v>0</v>
      </c>
      <c r="AB37" s="65"/>
      <c r="AC37" s="66"/>
      <c r="AD37" s="48" t="s">
        <v>105</v>
      </c>
      <c r="AE37" s="44"/>
      <c r="AF37" s="18" t="s">
        <v>70</v>
      </c>
      <c r="AG37" s="59">
        <f t="shared" si="0"/>
        <v>0</v>
      </c>
      <c r="AH37" s="27"/>
    </row>
    <row r="38" spans="2:34" x14ac:dyDescent="0.25">
      <c r="B38" s="46">
        <v>30</v>
      </c>
      <c r="C38" s="27"/>
      <c r="D38" s="47" t="s">
        <v>142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47" t="s">
        <v>143</v>
      </c>
      <c r="R38" s="27"/>
      <c r="S38" s="27"/>
      <c r="T38" s="27"/>
      <c r="U38" s="27"/>
      <c r="V38" s="27"/>
      <c r="W38" s="27"/>
      <c r="X38" s="27"/>
      <c r="Y38" s="27"/>
      <c r="Z38" s="27"/>
      <c r="AA38" s="64">
        <v>0</v>
      </c>
      <c r="AB38" s="65"/>
      <c r="AC38" s="66"/>
      <c r="AD38" s="48" t="s">
        <v>144</v>
      </c>
      <c r="AE38" s="44"/>
      <c r="AF38" s="18" t="s">
        <v>70</v>
      </c>
      <c r="AG38" s="59">
        <f t="shared" si="0"/>
        <v>0</v>
      </c>
      <c r="AH38" s="27"/>
    </row>
    <row r="39" spans="2:34" x14ac:dyDescent="0.25">
      <c r="B39" s="46">
        <v>31</v>
      </c>
      <c r="C39" s="27"/>
      <c r="D39" s="47" t="s">
        <v>145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47" t="s">
        <v>146</v>
      </c>
      <c r="R39" s="27"/>
      <c r="S39" s="27"/>
      <c r="T39" s="27"/>
      <c r="U39" s="27"/>
      <c r="V39" s="27"/>
      <c r="W39" s="27"/>
      <c r="X39" s="27"/>
      <c r="Y39" s="27"/>
      <c r="Z39" s="27"/>
      <c r="AA39" s="64">
        <v>0</v>
      </c>
      <c r="AB39" s="65"/>
      <c r="AC39" s="66"/>
      <c r="AD39" s="48" t="s">
        <v>147</v>
      </c>
      <c r="AE39" s="44"/>
      <c r="AF39" s="18" t="s">
        <v>74</v>
      </c>
      <c r="AG39" s="59">
        <f t="shared" si="0"/>
        <v>0</v>
      </c>
      <c r="AH39" s="27"/>
    </row>
    <row r="40" spans="2:34" x14ac:dyDescent="0.25">
      <c r="B40" s="46">
        <v>32</v>
      </c>
      <c r="C40" s="27"/>
      <c r="D40" s="47" t="s">
        <v>148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47" t="s">
        <v>149</v>
      </c>
      <c r="R40" s="27"/>
      <c r="S40" s="27"/>
      <c r="T40" s="27"/>
      <c r="U40" s="27"/>
      <c r="V40" s="27"/>
      <c r="W40" s="27"/>
      <c r="X40" s="27"/>
      <c r="Y40" s="27"/>
      <c r="Z40" s="27"/>
      <c r="AA40" s="64">
        <v>0</v>
      </c>
      <c r="AB40" s="65"/>
      <c r="AC40" s="66"/>
      <c r="AD40" s="48" t="s">
        <v>150</v>
      </c>
      <c r="AE40" s="44"/>
      <c r="AF40" s="18" t="s">
        <v>74</v>
      </c>
      <c r="AG40" s="59">
        <f t="shared" si="0"/>
        <v>0</v>
      </c>
      <c r="AH40" s="27"/>
    </row>
    <row r="41" spans="2:34" x14ac:dyDescent="0.25">
      <c r="B41" s="46">
        <v>33</v>
      </c>
      <c r="C41" s="27"/>
      <c r="D41" s="47" t="s">
        <v>148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47" t="s">
        <v>151</v>
      </c>
      <c r="R41" s="27"/>
      <c r="S41" s="27"/>
      <c r="T41" s="27"/>
      <c r="U41" s="27"/>
      <c r="V41" s="27"/>
      <c r="W41" s="27"/>
      <c r="X41" s="27"/>
      <c r="Y41" s="27"/>
      <c r="Z41" s="27"/>
      <c r="AA41" s="64">
        <v>0</v>
      </c>
      <c r="AB41" s="65"/>
      <c r="AC41" s="66"/>
      <c r="AD41" s="48" t="s">
        <v>152</v>
      </c>
      <c r="AE41" s="44"/>
      <c r="AF41" s="18" t="s">
        <v>74</v>
      </c>
      <c r="AG41" s="59">
        <f t="shared" si="0"/>
        <v>0</v>
      </c>
      <c r="AH41" s="27"/>
    </row>
    <row r="42" spans="2:34" x14ac:dyDescent="0.25">
      <c r="B42" s="46">
        <v>34</v>
      </c>
      <c r="C42" s="27"/>
      <c r="D42" s="47" t="s">
        <v>153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47" t="s">
        <v>154</v>
      </c>
      <c r="R42" s="27"/>
      <c r="S42" s="27"/>
      <c r="T42" s="27"/>
      <c r="U42" s="27"/>
      <c r="V42" s="27"/>
      <c r="W42" s="27"/>
      <c r="X42" s="27"/>
      <c r="Y42" s="27"/>
      <c r="Z42" s="27"/>
      <c r="AA42" s="64">
        <v>0</v>
      </c>
      <c r="AB42" s="65"/>
      <c r="AC42" s="66"/>
      <c r="AD42" s="48" t="s">
        <v>155</v>
      </c>
      <c r="AE42" s="44"/>
      <c r="AF42" s="18" t="s">
        <v>74</v>
      </c>
      <c r="AG42" s="59">
        <f t="shared" si="0"/>
        <v>0</v>
      </c>
      <c r="AH42" s="27"/>
    </row>
    <row r="43" spans="2:34" x14ac:dyDescent="0.25">
      <c r="B43" s="46">
        <v>35</v>
      </c>
      <c r="C43" s="27"/>
      <c r="D43" s="47" t="s">
        <v>153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47" t="s">
        <v>156</v>
      </c>
      <c r="R43" s="27"/>
      <c r="S43" s="27"/>
      <c r="T43" s="27"/>
      <c r="U43" s="27"/>
      <c r="V43" s="27"/>
      <c r="W43" s="27"/>
      <c r="X43" s="27"/>
      <c r="Y43" s="27"/>
      <c r="Z43" s="27"/>
      <c r="AA43" s="64">
        <v>0</v>
      </c>
      <c r="AB43" s="65"/>
      <c r="AC43" s="66"/>
      <c r="AD43" s="48" t="s">
        <v>102</v>
      </c>
      <c r="AE43" s="44"/>
      <c r="AF43" s="18" t="s">
        <v>74</v>
      </c>
      <c r="AG43" s="59">
        <f t="shared" si="0"/>
        <v>0</v>
      </c>
      <c r="AH43" s="27"/>
    </row>
    <row r="44" spans="2:34" x14ac:dyDescent="0.25">
      <c r="B44" s="46">
        <v>36</v>
      </c>
      <c r="C44" s="27"/>
      <c r="D44" s="47" t="s">
        <v>153</v>
      </c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47" t="s">
        <v>157</v>
      </c>
      <c r="R44" s="27"/>
      <c r="S44" s="27"/>
      <c r="T44" s="27"/>
      <c r="U44" s="27"/>
      <c r="V44" s="27"/>
      <c r="W44" s="27"/>
      <c r="X44" s="27"/>
      <c r="Y44" s="27"/>
      <c r="Z44" s="27"/>
      <c r="AA44" s="64">
        <v>0</v>
      </c>
      <c r="AB44" s="65"/>
      <c r="AC44" s="66"/>
      <c r="AD44" s="48" t="s">
        <v>158</v>
      </c>
      <c r="AE44" s="44"/>
      <c r="AF44" s="18" t="s">
        <v>74</v>
      </c>
      <c r="AG44" s="59">
        <f t="shared" si="0"/>
        <v>0</v>
      </c>
      <c r="AH44" s="27"/>
    </row>
    <row r="45" spans="2:34" x14ac:dyDescent="0.25">
      <c r="B45" s="46">
        <v>37</v>
      </c>
      <c r="C45" s="27"/>
      <c r="D45" s="47" t="s">
        <v>153</v>
      </c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47" t="s">
        <v>159</v>
      </c>
      <c r="R45" s="27"/>
      <c r="S45" s="27"/>
      <c r="T45" s="27"/>
      <c r="U45" s="27"/>
      <c r="V45" s="27"/>
      <c r="W45" s="27"/>
      <c r="X45" s="27"/>
      <c r="Y45" s="27"/>
      <c r="Z45" s="27"/>
      <c r="AA45" s="64">
        <v>0</v>
      </c>
      <c r="AB45" s="65"/>
      <c r="AC45" s="66"/>
      <c r="AD45" s="48" t="s">
        <v>160</v>
      </c>
      <c r="AE45" s="44"/>
      <c r="AF45" s="18" t="s">
        <v>74</v>
      </c>
      <c r="AG45" s="59">
        <f t="shared" si="0"/>
        <v>0</v>
      </c>
      <c r="AH45" s="27"/>
    </row>
    <row r="46" spans="2:34" x14ac:dyDescent="0.25">
      <c r="B46" s="46">
        <v>38</v>
      </c>
      <c r="C46" s="27"/>
      <c r="D46" s="47" t="s">
        <v>153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47" t="s">
        <v>161</v>
      </c>
      <c r="R46" s="27"/>
      <c r="S46" s="27"/>
      <c r="T46" s="27"/>
      <c r="U46" s="27"/>
      <c r="V46" s="27"/>
      <c r="W46" s="27"/>
      <c r="X46" s="27"/>
      <c r="Y46" s="27"/>
      <c r="Z46" s="27"/>
      <c r="AA46" s="64">
        <v>0</v>
      </c>
      <c r="AB46" s="65"/>
      <c r="AC46" s="66"/>
      <c r="AD46" s="48" t="s">
        <v>84</v>
      </c>
      <c r="AE46" s="44"/>
      <c r="AF46" s="18" t="s">
        <v>74</v>
      </c>
      <c r="AG46" s="59">
        <f t="shared" si="0"/>
        <v>0</v>
      </c>
      <c r="AH46" s="27"/>
    </row>
    <row r="47" spans="2:34" x14ac:dyDescent="0.25">
      <c r="B47" s="46">
        <v>39</v>
      </c>
      <c r="C47" s="27"/>
      <c r="D47" s="47" t="s">
        <v>153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47" t="s">
        <v>162</v>
      </c>
      <c r="R47" s="27"/>
      <c r="S47" s="27"/>
      <c r="T47" s="27"/>
      <c r="U47" s="27"/>
      <c r="V47" s="27"/>
      <c r="W47" s="27"/>
      <c r="X47" s="27"/>
      <c r="Y47" s="27"/>
      <c r="Z47" s="27"/>
      <c r="AA47" s="64">
        <v>0</v>
      </c>
      <c r="AB47" s="65"/>
      <c r="AC47" s="66"/>
      <c r="AD47" s="48" t="s">
        <v>105</v>
      </c>
      <c r="AE47" s="44"/>
      <c r="AF47" s="18" t="s">
        <v>74</v>
      </c>
      <c r="AG47" s="59">
        <f t="shared" si="0"/>
        <v>0</v>
      </c>
      <c r="AH47" s="27"/>
    </row>
    <row r="48" spans="2:34" x14ac:dyDescent="0.25">
      <c r="B48" s="46">
        <v>40</v>
      </c>
      <c r="C48" s="27"/>
      <c r="D48" s="47" t="s">
        <v>153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47" t="s">
        <v>163</v>
      </c>
      <c r="R48" s="27"/>
      <c r="S48" s="27"/>
      <c r="T48" s="27"/>
      <c r="U48" s="27"/>
      <c r="V48" s="27"/>
      <c r="W48" s="27"/>
      <c r="X48" s="27"/>
      <c r="Y48" s="27"/>
      <c r="Z48" s="27"/>
      <c r="AA48" s="64">
        <v>0</v>
      </c>
      <c r="AB48" s="65"/>
      <c r="AC48" s="66"/>
      <c r="AD48" s="48" t="s">
        <v>164</v>
      </c>
      <c r="AE48" s="44"/>
      <c r="AF48" s="18" t="s">
        <v>74</v>
      </c>
      <c r="AG48" s="59">
        <f t="shared" si="0"/>
        <v>0</v>
      </c>
      <c r="AH48" s="27"/>
    </row>
    <row r="49" spans="2:34" x14ac:dyDescent="0.25">
      <c r="B49" s="46">
        <v>41</v>
      </c>
      <c r="C49" s="27"/>
      <c r="D49" s="47" t="s">
        <v>153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47" t="s">
        <v>165</v>
      </c>
      <c r="R49" s="27"/>
      <c r="S49" s="27"/>
      <c r="T49" s="27"/>
      <c r="U49" s="27"/>
      <c r="V49" s="27"/>
      <c r="W49" s="27"/>
      <c r="X49" s="27"/>
      <c r="Y49" s="27"/>
      <c r="Z49" s="27"/>
      <c r="AA49" s="64">
        <v>0</v>
      </c>
      <c r="AB49" s="65"/>
      <c r="AC49" s="66"/>
      <c r="AD49" s="48" t="s">
        <v>166</v>
      </c>
      <c r="AE49" s="44"/>
      <c r="AF49" s="18" t="s">
        <v>74</v>
      </c>
      <c r="AG49" s="59">
        <f t="shared" si="0"/>
        <v>0</v>
      </c>
      <c r="AH49" s="27"/>
    </row>
    <row r="50" spans="2:34" x14ac:dyDescent="0.25">
      <c r="B50" s="46">
        <v>42</v>
      </c>
      <c r="C50" s="27"/>
      <c r="D50" s="47" t="s">
        <v>153</v>
      </c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47" t="s">
        <v>167</v>
      </c>
      <c r="R50" s="27"/>
      <c r="S50" s="27"/>
      <c r="T50" s="27"/>
      <c r="U50" s="27"/>
      <c r="V50" s="27"/>
      <c r="W50" s="27"/>
      <c r="X50" s="27"/>
      <c r="Y50" s="27"/>
      <c r="Z50" s="27"/>
      <c r="AA50" s="64">
        <v>0</v>
      </c>
      <c r="AB50" s="65"/>
      <c r="AC50" s="66"/>
      <c r="AD50" s="48" t="s">
        <v>166</v>
      </c>
      <c r="AE50" s="44"/>
      <c r="AF50" s="18" t="s">
        <v>74</v>
      </c>
      <c r="AG50" s="59">
        <f t="shared" si="0"/>
        <v>0</v>
      </c>
      <c r="AH50" s="27"/>
    </row>
    <row r="51" spans="2:34" x14ac:dyDescent="0.25">
      <c r="B51" s="46">
        <v>43</v>
      </c>
      <c r="C51" s="27"/>
      <c r="D51" s="47" t="s">
        <v>153</v>
      </c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47" t="s">
        <v>168</v>
      </c>
      <c r="R51" s="27"/>
      <c r="S51" s="27"/>
      <c r="T51" s="27"/>
      <c r="U51" s="27"/>
      <c r="V51" s="27"/>
      <c r="W51" s="27"/>
      <c r="X51" s="27"/>
      <c r="Y51" s="27"/>
      <c r="Z51" s="27"/>
      <c r="AA51" s="64">
        <v>0</v>
      </c>
      <c r="AB51" s="65"/>
      <c r="AC51" s="66"/>
      <c r="AD51" s="48" t="s">
        <v>102</v>
      </c>
      <c r="AE51" s="44"/>
      <c r="AF51" s="18" t="s">
        <v>74</v>
      </c>
      <c r="AG51" s="59">
        <f t="shared" si="0"/>
        <v>0</v>
      </c>
      <c r="AH51" s="27"/>
    </row>
    <row r="52" spans="2:34" x14ac:dyDescent="0.25">
      <c r="B52" s="46">
        <v>44</v>
      </c>
      <c r="C52" s="27"/>
      <c r="D52" s="47" t="s">
        <v>153</v>
      </c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47" t="s">
        <v>169</v>
      </c>
      <c r="R52" s="27"/>
      <c r="S52" s="27"/>
      <c r="T52" s="27"/>
      <c r="U52" s="27"/>
      <c r="V52" s="27"/>
      <c r="W52" s="27"/>
      <c r="X52" s="27"/>
      <c r="Y52" s="27"/>
      <c r="Z52" s="27"/>
      <c r="AA52" s="64">
        <v>0</v>
      </c>
      <c r="AB52" s="65"/>
      <c r="AC52" s="66"/>
      <c r="AD52" s="48" t="s">
        <v>170</v>
      </c>
      <c r="AE52" s="44"/>
      <c r="AF52" s="18" t="s">
        <v>74</v>
      </c>
      <c r="AG52" s="59">
        <f t="shared" si="0"/>
        <v>0</v>
      </c>
      <c r="AH52" s="27"/>
    </row>
    <row r="53" spans="2:34" x14ac:dyDescent="0.25">
      <c r="B53" s="46">
        <v>45</v>
      </c>
      <c r="C53" s="27"/>
      <c r="D53" s="47" t="s">
        <v>153</v>
      </c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47" t="s">
        <v>171</v>
      </c>
      <c r="R53" s="27"/>
      <c r="S53" s="27"/>
      <c r="T53" s="27"/>
      <c r="U53" s="27"/>
      <c r="V53" s="27"/>
      <c r="W53" s="27"/>
      <c r="X53" s="27"/>
      <c r="Y53" s="27"/>
      <c r="Z53" s="27"/>
      <c r="AA53" s="64">
        <v>0</v>
      </c>
      <c r="AB53" s="65"/>
      <c r="AC53" s="66"/>
      <c r="AD53" s="48" t="s">
        <v>139</v>
      </c>
      <c r="AE53" s="44"/>
      <c r="AF53" s="18" t="s">
        <v>74</v>
      </c>
      <c r="AG53" s="59">
        <f t="shared" si="0"/>
        <v>0</v>
      </c>
      <c r="AH53" s="27"/>
    </row>
    <row r="54" spans="2:34" x14ac:dyDescent="0.25">
      <c r="B54" s="46">
        <v>46</v>
      </c>
      <c r="C54" s="27"/>
      <c r="D54" s="47" t="s">
        <v>153</v>
      </c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47" t="s">
        <v>172</v>
      </c>
      <c r="R54" s="27"/>
      <c r="S54" s="27"/>
      <c r="T54" s="27"/>
      <c r="U54" s="27"/>
      <c r="V54" s="27"/>
      <c r="W54" s="27"/>
      <c r="X54" s="27"/>
      <c r="Y54" s="27"/>
      <c r="Z54" s="27"/>
      <c r="AA54" s="64">
        <v>0</v>
      </c>
      <c r="AB54" s="65"/>
      <c r="AC54" s="66"/>
      <c r="AD54" s="48" t="s">
        <v>173</v>
      </c>
      <c r="AE54" s="44"/>
      <c r="AF54" s="18" t="s">
        <v>74</v>
      </c>
      <c r="AG54" s="59">
        <f t="shared" si="0"/>
        <v>0</v>
      </c>
      <c r="AH54" s="27"/>
    </row>
    <row r="55" spans="2:34" x14ac:dyDescent="0.25">
      <c r="B55" s="46">
        <v>47</v>
      </c>
      <c r="C55" s="27"/>
      <c r="D55" s="47" t="s">
        <v>153</v>
      </c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47" t="s">
        <v>174</v>
      </c>
      <c r="R55" s="27"/>
      <c r="S55" s="27"/>
      <c r="T55" s="27"/>
      <c r="U55" s="27"/>
      <c r="V55" s="27"/>
      <c r="W55" s="27"/>
      <c r="X55" s="27"/>
      <c r="Y55" s="27"/>
      <c r="Z55" s="27"/>
      <c r="AA55" s="64">
        <v>0</v>
      </c>
      <c r="AB55" s="65"/>
      <c r="AC55" s="66"/>
      <c r="AD55" s="48" t="s">
        <v>110</v>
      </c>
      <c r="AE55" s="44"/>
      <c r="AF55" s="18" t="s">
        <v>74</v>
      </c>
      <c r="AG55" s="59">
        <f t="shared" si="0"/>
        <v>0</v>
      </c>
      <c r="AH55" s="27"/>
    </row>
    <row r="56" spans="2:34" x14ac:dyDescent="0.25">
      <c r="B56" s="46">
        <v>48</v>
      </c>
      <c r="C56" s="27"/>
      <c r="D56" s="47" t="s">
        <v>153</v>
      </c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47" t="s">
        <v>175</v>
      </c>
      <c r="R56" s="27"/>
      <c r="S56" s="27"/>
      <c r="T56" s="27"/>
      <c r="U56" s="27"/>
      <c r="V56" s="27"/>
      <c r="W56" s="27"/>
      <c r="X56" s="27"/>
      <c r="Y56" s="27"/>
      <c r="Z56" s="27"/>
      <c r="AA56" s="64">
        <v>0</v>
      </c>
      <c r="AB56" s="65"/>
      <c r="AC56" s="66"/>
      <c r="AD56" s="48" t="s">
        <v>102</v>
      </c>
      <c r="AE56" s="44"/>
      <c r="AF56" s="18" t="s">
        <v>74</v>
      </c>
      <c r="AG56" s="59">
        <f t="shared" si="0"/>
        <v>0</v>
      </c>
      <c r="AH56" s="27"/>
    </row>
    <row r="57" spans="2:34" x14ac:dyDescent="0.25">
      <c r="B57" s="46">
        <v>49</v>
      </c>
      <c r="C57" s="27"/>
      <c r="D57" s="47" t="s">
        <v>153</v>
      </c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47" t="s">
        <v>176</v>
      </c>
      <c r="R57" s="27"/>
      <c r="S57" s="27"/>
      <c r="T57" s="27"/>
      <c r="U57" s="27"/>
      <c r="V57" s="27"/>
      <c r="W57" s="27"/>
      <c r="X57" s="27"/>
      <c r="Y57" s="27"/>
      <c r="Z57" s="27"/>
      <c r="AA57" s="64">
        <v>0</v>
      </c>
      <c r="AB57" s="65"/>
      <c r="AC57" s="66"/>
      <c r="AD57" s="48" t="s">
        <v>110</v>
      </c>
      <c r="AE57" s="44"/>
      <c r="AF57" s="18" t="s">
        <v>74</v>
      </c>
      <c r="AG57" s="59">
        <f t="shared" si="0"/>
        <v>0</v>
      </c>
      <c r="AH57" s="27"/>
    </row>
    <row r="58" spans="2:34" x14ac:dyDescent="0.25">
      <c r="B58" s="46">
        <v>50</v>
      </c>
      <c r="C58" s="27"/>
      <c r="D58" s="47" t="s">
        <v>153</v>
      </c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47" t="s">
        <v>177</v>
      </c>
      <c r="R58" s="27"/>
      <c r="S58" s="27"/>
      <c r="T58" s="27"/>
      <c r="U58" s="27"/>
      <c r="V58" s="27"/>
      <c r="W58" s="27"/>
      <c r="X58" s="27"/>
      <c r="Y58" s="27"/>
      <c r="Z58" s="27"/>
      <c r="AA58" s="64">
        <v>0</v>
      </c>
      <c r="AB58" s="65"/>
      <c r="AC58" s="66"/>
      <c r="AD58" s="48" t="s">
        <v>78</v>
      </c>
      <c r="AE58" s="44"/>
      <c r="AF58" s="18" t="s">
        <v>74</v>
      </c>
      <c r="AG58" s="59">
        <f t="shared" si="0"/>
        <v>0</v>
      </c>
      <c r="AH58" s="27"/>
    </row>
    <row r="59" spans="2:34" ht="25.5" customHeight="1" x14ac:dyDescent="0.25">
      <c r="B59" s="46">
        <v>51</v>
      </c>
      <c r="C59" s="27"/>
      <c r="D59" s="47" t="s">
        <v>178</v>
      </c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47" t="s">
        <v>179</v>
      </c>
      <c r="R59" s="27"/>
      <c r="S59" s="27"/>
      <c r="T59" s="27"/>
      <c r="U59" s="27"/>
      <c r="V59" s="27"/>
      <c r="W59" s="27"/>
      <c r="X59" s="27"/>
      <c r="Y59" s="27"/>
      <c r="Z59" s="27"/>
      <c r="AA59" s="64">
        <v>0</v>
      </c>
      <c r="AB59" s="65"/>
      <c r="AC59" s="66"/>
      <c r="AD59" s="48" t="s">
        <v>87</v>
      </c>
      <c r="AE59" s="44"/>
      <c r="AF59" s="18" t="s">
        <v>70</v>
      </c>
      <c r="AG59" s="59">
        <f t="shared" si="0"/>
        <v>0</v>
      </c>
      <c r="AH59" s="27"/>
    </row>
    <row r="60" spans="2:34" x14ac:dyDescent="0.25">
      <c r="B60" s="46">
        <v>52</v>
      </c>
      <c r="C60" s="27"/>
      <c r="D60" s="47" t="s">
        <v>180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47" t="s">
        <v>181</v>
      </c>
      <c r="R60" s="27"/>
      <c r="S60" s="27"/>
      <c r="T60" s="27"/>
      <c r="U60" s="27"/>
      <c r="V60" s="27"/>
      <c r="W60" s="27"/>
      <c r="X60" s="27"/>
      <c r="Y60" s="27"/>
      <c r="Z60" s="27"/>
      <c r="AA60" s="64">
        <v>0</v>
      </c>
      <c r="AB60" s="65"/>
      <c r="AC60" s="66"/>
      <c r="AD60" s="48" t="s">
        <v>182</v>
      </c>
      <c r="AE60" s="44"/>
      <c r="AF60" s="18" t="s">
        <v>70</v>
      </c>
      <c r="AG60" s="59">
        <f t="shared" si="0"/>
        <v>0</v>
      </c>
      <c r="AH60" s="27"/>
    </row>
    <row r="61" spans="2:34" x14ac:dyDescent="0.25">
      <c r="B61" s="46">
        <v>53</v>
      </c>
      <c r="C61" s="27"/>
      <c r="D61" s="47" t="s">
        <v>183</v>
      </c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47" t="s">
        <v>184</v>
      </c>
      <c r="R61" s="27"/>
      <c r="S61" s="27"/>
      <c r="T61" s="27"/>
      <c r="U61" s="27"/>
      <c r="V61" s="27"/>
      <c r="W61" s="27"/>
      <c r="X61" s="27"/>
      <c r="Y61" s="27"/>
      <c r="Z61" s="27"/>
      <c r="AA61" s="64">
        <v>0</v>
      </c>
      <c r="AB61" s="65"/>
      <c r="AC61" s="66"/>
      <c r="AD61" s="48" t="s">
        <v>105</v>
      </c>
      <c r="AE61" s="44"/>
      <c r="AF61" s="18" t="s">
        <v>70</v>
      </c>
      <c r="AG61" s="59">
        <f t="shared" si="0"/>
        <v>0</v>
      </c>
      <c r="AH61" s="27"/>
    </row>
    <row r="62" spans="2:34" ht="11.25" customHeight="1" x14ac:dyDescent="0.25">
      <c r="B62" s="60" t="str">
        <f>"Montáž celkem: "&amp;TEXT(SUM(AG9:AH61),"000 000,00 Kč")</f>
        <v>Montáž celkem: 000 000,00 Kč</v>
      </c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2"/>
      <c r="AB62" s="62"/>
      <c r="AC62" s="62"/>
      <c r="AD62" s="61"/>
      <c r="AE62" s="61"/>
      <c r="AF62" s="61"/>
      <c r="AG62" s="61"/>
      <c r="AH62" s="61"/>
    </row>
    <row r="63" spans="2:34" ht="2.85" customHeight="1" x14ac:dyDescent="0.25"/>
    <row r="64" spans="2:34" ht="5.85" customHeight="1" x14ac:dyDescent="0.25"/>
    <row r="65" spans="2:34" ht="2.85" customHeight="1" x14ac:dyDescent="0.25"/>
    <row r="66" spans="2:34" ht="17.100000000000001" customHeight="1" x14ac:dyDescent="0.25">
      <c r="B66" s="50" t="s">
        <v>185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</row>
    <row r="67" spans="2:34" ht="2.85" customHeight="1" x14ac:dyDescent="0.25"/>
    <row r="68" spans="2:34" x14ac:dyDescent="0.25">
      <c r="B68" s="70" t="s">
        <v>61</v>
      </c>
      <c r="C68" s="61"/>
      <c r="D68" s="71" t="s">
        <v>62</v>
      </c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71" t="s">
        <v>8</v>
      </c>
      <c r="R68" s="61"/>
      <c r="S68" s="61"/>
      <c r="T68" s="61"/>
      <c r="U68" s="61"/>
      <c r="V68" s="61"/>
      <c r="W68" s="61"/>
      <c r="X68" s="61"/>
      <c r="Y68" s="61"/>
      <c r="Z68" s="61"/>
      <c r="AA68" s="72" t="s">
        <v>63</v>
      </c>
      <c r="AB68" s="73"/>
      <c r="AC68" s="73"/>
      <c r="AD68" s="74" t="s">
        <v>64</v>
      </c>
      <c r="AE68" s="75"/>
      <c r="AF68" s="17" t="s">
        <v>65</v>
      </c>
      <c r="AG68" s="70" t="s">
        <v>66</v>
      </c>
      <c r="AH68" s="61"/>
    </row>
    <row r="69" spans="2:34" ht="30" customHeight="1" x14ac:dyDescent="0.25">
      <c r="B69" s="46">
        <v>1</v>
      </c>
      <c r="C69" s="27"/>
      <c r="D69" s="47" t="s">
        <v>71</v>
      </c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47" t="s">
        <v>72</v>
      </c>
      <c r="R69" s="27"/>
      <c r="S69" s="27"/>
      <c r="T69" s="27"/>
      <c r="U69" s="27"/>
      <c r="V69" s="27"/>
      <c r="W69" s="27"/>
      <c r="X69" s="27"/>
      <c r="Y69" s="27"/>
      <c r="Z69" s="27"/>
      <c r="AA69" s="67">
        <v>0</v>
      </c>
      <c r="AB69" s="68"/>
      <c r="AC69" s="69"/>
      <c r="AD69" s="48" t="s">
        <v>69</v>
      </c>
      <c r="AE69" s="44"/>
      <c r="AF69" s="18" t="s">
        <v>74</v>
      </c>
      <c r="AG69" s="59">
        <f>AD69*AA69</f>
        <v>0</v>
      </c>
      <c r="AH69" s="27"/>
    </row>
    <row r="70" spans="2:34" x14ac:dyDescent="0.25">
      <c r="B70" s="46">
        <v>2</v>
      </c>
      <c r="C70" s="27"/>
      <c r="D70" s="47" t="s">
        <v>186</v>
      </c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47" t="s">
        <v>187</v>
      </c>
      <c r="R70" s="27"/>
      <c r="S70" s="27"/>
      <c r="T70" s="27"/>
      <c r="U70" s="27"/>
      <c r="V70" s="27"/>
      <c r="W70" s="27"/>
      <c r="X70" s="27"/>
      <c r="Y70" s="27"/>
      <c r="Z70" s="27"/>
      <c r="AA70" s="67">
        <v>0</v>
      </c>
      <c r="AB70" s="68"/>
      <c r="AC70" s="69"/>
      <c r="AD70" s="48" t="s">
        <v>188</v>
      </c>
      <c r="AE70" s="44"/>
      <c r="AF70" s="18" t="s">
        <v>70</v>
      </c>
      <c r="AG70" s="59">
        <f t="shared" ref="AG70:AG127" si="1">AD70*AA70</f>
        <v>0</v>
      </c>
      <c r="AH70" s="27"/>
    </row>
    <row r="71" spans="2:34" x14ac:dyDescent="0.25">
      <c r="B71" s="46">
        <v>3</v>
      </c>
      <c r="C71" s="27"/>
      <c r="D71" s="47" t="s">
        <v>121</v>
      </c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47" t="s">
        <v>189</v>
      </c>
      <c r="R71" s="27"/>
      <c r="S71" s="27"/>
      <c r="T71" s="27"/>
      <c r="U71" s="27"/>
      <c r="V71" s="27"/>
      <c r="W71" s="27"/>
      <c r="X71" s="27"/>
      <c r="Y71" s="27"/>
      <c r="Z71" s="27"/>
      <c r="AA71" s="64">
        <v>0</v>
      </c>
      <c r="AB71" s="65"/>
      <c r="AC71" s="66"/>
      <c r="AD71" s="48" t="s">
        <v>190</v>
      </c>
      <c r="AE71" s="44"/>
      <c r="AF71" s="18" t="s">
        <v>70</v>
      </c>
      <c r="AG71" s="59">
        <f t="shared" si="1"/>
        <v>0</v>
      </c>
      <c r="AH71" s="27"/>
    </row>
    <row r="72" spans="2:34" x14ac:dyDescent="0.25">
      <c r="B72" s="46">
        <v>4</v>
      </c>
      <c r="C72" s="27"/>
      <c r="D72" s="47" t="s">
        <v>191</v>
      </c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47" t="s">
        <v>192</v>
      </c>
      <c r="R72" s="27"/>
      <c r="S72" s="27"/>
      <c r="T72" s="27"/>
      <c r="U72" s="27"/>
      <c r="V72" s="27"/>
      <c r="W72" s="27"/>
      <c r="X72" s="27"/>
      <c r="Y72" s="27"/>
      <c r="Z72" s="27"/>
      <c r="AA72" s="64">
        <v>0</v>
      </c>
      <c r="AB72" s="65"/>
      <c r="AC72" s="66"/>
      <c r="AD72" s="48" t="s">
        <v>193</v>
      </c>
      <c r="AE72" s="44"/>
      <c r="AF72" s="18" t="s">
        <v>74</v>
      </c>
      <c r="AG72" s="59">
        <f t="shared" si="1"/>
        <v>0</v>
      </c>
      <c r="AH72" s="27"/>
    </row>
    <row r="73" spans="2:34" ht="24.75" customHeight="1" x14ac:dyDescent="0.25">
      <c r="B73" s="46">
        <v>5</v>
      </c>
      <c r="C73" s="27"/>
      <c r="D73" s="47" t="s">
        <v>194</v>
      </c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47" t="s">
        <v>195</v>
      </c>
      <c r="R73" s="27"/>
      <c r="S73" s="27"/>
      <c r="T73" s="27"/>
      <c r="U73" s="27"/>
      <c r="V73" s="27"/>
      <c r="W73" s="27"/>
      <c r="X73" s="27"/>
      <c r="Y73" s="27"/>
      <c r="Z73" s="27"/>
      <c r="AA73" s="64">
        <v>0</v>
      </c>
      <c r="AB73" s="65"/>
      <c r="AC73" s="66"/>
      <c r="AD73" s="48" t="s">
        <v>160</v>
      </c>
      <c r="AE73" s="44"/>
      <c r="AF73" s="18" t="s">
        <v>74</v>
      </c>
      <c r="AG73" s="59">
        <f t="shared" si="1"/>
        <v>0</v>
      </c>
      <c r="AH73" s="27"/>
    </row>
    <row r="74" spans="2:34" ht="26.25" customHeight="1" x14ac:dyDescent="0.25">
      <c r="B74" s="46">
        <v>6</v>
      </c>
      <c r="C74" s="27"/>
      <c r="D74" s="47" t="s">
        <v>196</v>
      </c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47" t="s">
        <v>197</v>
      </c>
      <c r="R74" s="27"/>
      <c r="S74" s="27"/>
      <c r="T74" s="27"/>
      <c r="U74" s="27"/>
      <c r="V74" s="27"/>
      <c r="W74" s="27"/>
      <c r="X74" s="27"/>
      <c r="Y74" s="27"/>
      <c r="Z74" s="27"/>
      <c r="AA74" s="64">
        <v>0</v>
      </c>
      <c r="AB74" s="65"/>
      <c r="AC74" s="66"/>
      <c r="AD74" s="48" t="s">
        <v>99</v>
      </c>
      <c r="AE74" s="44"/>
      <c r="AF74" s="18" t="s">
        <v>74</v>
      </c>
      <c r="AG74" s="59">
        <f t="shared" si="1"/>
        <v>0</v>
      </c>
      <c r="AH74" s="27"/>
    </row>
    <row r="75" spans="2:34" ht="39.950000000000003" customHeight="1" x14ac:dyDescent="0.25">
      <c r="B75" s="46">
        <v>7</v>
      </c>
      <c r="C75" s="27"/>
      <c r="D75" s="47" t="s">
        <v>198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47" t="s">
        <v>199</v>
      </c>
      <c r="R75" s="27"/>
      <c r="S75" s="27"/>
      <c r="T75" s="27"/>
      <c r="U75" s="27"/>
      <c r="V75" s="27"/>
      <c r="W75" s="27"/>
      <c r="X75" s="27"/>
      <c r="Y75" s="27"/>
      <c r="Z75" s="27"/>
      <c r="AA75" s="64">
        <v>0</v>
      </c>
      <c r="AB75" s="65"/>
      <c r="AC75" s="66"/>
      <c r="AD75" s="48" t="s">
        <v>136</v>
      </c>
      <c r="AE75" s="44"/>
      <c r="AF75" s="18" t="s">
        <v>74</v>
      </c>
      <c r="AG75" s="59">
        <f t="shared" si="1"/>
        <v>0</v>
      </c>
      <c r="AH75" s="27"/>
    </row>
    <row r="76" spans="2:34" ht="50.25" customHeight="1" x14ac:dyDescent="0.25">
      <c r="B76" s="46">
        <v>8</v>
      </c>
      <c r="C76" s="27"/>
      <c r="D76" s="47" t="s">
        <v>200</v>
      </c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47" t="s">
        <v>201</v>
      </c>
      <c r="R76" s="27"/>
      <c r="S76" s="27"/>
      <c r="T76" s="27"/>
      <c r="U76" s="27"/>
      <c r="V76" s="27"/>
      <c r="W76" s="27"/>
      <c r="X76" s="27"/>
      <c r="Y76" s="27"/>
      <c r="Z76" s="27"/>
      <c r="AA76" s="64">
        <v>0</v>
      </c>
      <c r="AB76" s="65"/>
      <c r="AC76" s="66"/>
      <c r="AD76" s="48" t="s">
        <v>102</v>
      </c>
      <c r="AE76" s="44"/>
      <c r="AF76" s="18" t="s">
        <v>74</v>
      </c>
      <c r="AG76" s="59">
        <f t="shared" si="1"/>
        <v>0</v>
      </c>
      <c r="AH76" s="27"/>
    </row>
    <row r="77" spans="2:34" ht="24" customHeight="1" x14ac:dyDescent="0.25">
      <c r="B77" s="46">
        <v>9</v>
      </c>
      <c r="C77" s="27"/>
      <c r="D77" s="47" t="s">
        <v>202</v>
      </c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47" t="s">
        <v>203</v>
      </c>
      <c r="R77" s="27"/>
      <c r="S77" s="27"/>
      <c r="T77" s="27"/>
      <c r="U77" s="27"/>
      <c r="V77" s="27"/>
      <c r="W77" s="27"/>
      <c r="X77" s="27"/>
      <c r="Y77" s="27"/>
      <c r="Z77" s="27"/>
      <c r="AA77" s="64">
        <v>0</v>
      </c>
      <c r="AB77" s="65"/>
      <c r="AC77" s="66"/>
      <c r="AD77" s="48" t="s">
        <v>204</v>
      </c>
      <c r="AE77" s="44"/>
      <c r="AF77" s="18" t="s">
        <v>70</v>
      </c>
      <c r="AG77" s="59">
        <f t="shared" si="1"/>
        <v>0</v>
      </c>
      <c r="AH77" s="27"/>
    </row>
    <row r="78" spans="2:34" ht="26.25" customHeight="1" x14ac:dyDescent="0.25">
      <c r="B78" s="46">
        <v>10</v>
      </c>
      <c r="C78" s="27"/>
      <c r="D78" s="47" t="s">
        <v>205</v>
      </c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47" t="s">
        <v>206</v>
      </c>
      <c r="R78" s="27"/>
      <c r="S78" s="27"/>
      <c r="T78" s="27"/>
      <c r="U78" s="27"/>
      <c r="V78" s="27"/>
      <c r="W78" s="27"/>
      <c r="X78" s="27"/>
      <c r="Y78" s="27"/>
      <c r="Z78" s="27"/>
      <c r="AA78" s="64">
        <v>0</v>
      </c>
      <c r="AB78" s="65"/>
      <c r="AC78" s="66"/>
      <c r="AD78" s="48" t="s">
        <v>207</v>
      </c>
      <c r="AE78" s="44"/>
      <c r="AF78" s="18" t="s">
        <v>70</v>
      </c>
      <c r="AG78" s="59">
        <f t="shared" si="1"/>
        <v>0</v>
      </c>
      <c r="AH78" s="27"/>
    </row>
    <row r="79" spans="2:34" ht="27" customHeight="1" x14ac:dyDescent="0.25">
      <c r="B79" s="46">
        <v>11</v>
      </c>
      <c r="C79" s="27"/>
      <c r="D79" s="47" t="s">
        <v>208</v>
      </c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47" t="s">
        <v>209</v>
      </c>
      <c r="R79" s="27"/>
      <c r="S79" s="27"/>
      <c r="T79" s="27"/>
      <c r="U79" s="27"/>
      <c r="V79" s="27"/>
      <c r="W79" s="27"/>
      <c r="X79" s="27"/>
      <c r="Y79" s="27"/>
      <c r="Z79" s="27"/>
      <c r="AA79" s="64">
        <v>0</v>
      </c>
      <c r="AB79" s="65"/>
      <c r="AC79" s="66"/>
      <c r="AD79" s="48" t="s">
        <v>210</v>
      </c>
      <c r="AE79" s="44"/>
      <c r="AF79" s="18" t="s">
        <v>70</v>
      </c>
      <c r="AG79" s="59">
        <f t="shared" si="1"/>
        <v>0</v>
      </c>
      <c r="AH79" s="27"/>
    </row>
    <row r="80" spans="2:34" ht="30" customHeight="1" x14ac:dyDescent="0.25">
      <c r="B80" s="46">
        <v>12</v>
      </c>
      <c r="C80" s="27"/>
      <c r="D80" s="47" t="s">
        <v>211</v>
      </c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47" t="s">
        <v>212</v>
      </c>
      <c r="R80" s="27"/>
      <c r="S80" s="27"/>
      <c r="T80" s="27"/>
      <c r="U80" s="27"/>
      <c r="V80" s="27"/>
      <c r="W80" s="27"/>
      <c r="X80" s="27"/>
      <c r="Y80" s="27"/>
      <c r="Z80" s="27"/>
      <c r="AA80" s="64">
        <v>0</v>
      </c>
      <c r="AB80" s="65"/>
      <c r="AC80" s="66"/>
      <c r="AD80" s="48" t="s">
        <v>144</v>
      </c>
      <c r="AE80" s="44"/>
      <c r="AF80" s="18" t="s">
        <v>70</v>
      </c>
      <c r="AG80" s="59">
        <f t="shared" si="1"/>
        <v>0</v>
      </c>
      <c r="AH80" s="27"/>
    </row>
    <row r="81" spans="2:34" ht="30" customHeight="1" x14ac:dyDescent="0.25">
      <c r="B81" s="46">
        <v>13</v>
      </c>
      <c r="C81" s="27"/>
      <c r="D81" s="47" t="s">
        <v>213</v>
      </c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47" t="s">
        <v>214</v>
      </c>
      <c r="R81" s="27"/>
      <c r="S81" s="27"/>
      <c r="T81" s="27"/>
      <c r="U81" s="27"/>
      <c r="V81" s="27"/>
      <c r="W81" s="27"/>
      <c r="X81" s="27"/>
      <c r="Y81" s="27"/>
      <c r="Z81" s="27"/>
      <c r="AA81" s="64">
        <v>0</v>
      </c>
      <c r="AB81" s="65"/>
      <c r="AC81" s="66"/>
      <c r="AD81" s="48" t="s">
        <v>120</v>
      </c>
      <c r="AE81" s="44"/>
      <c r="AF81" s="18" t="s">
        <v>70</v>
      </c>
      <c r="AG81" s="59">
        <f t="shared" si="1"/>
        <v>0</v>
      </c>
      <c r="AH81" s="27"/>
    </row>
    <row r="82" spans="2:34" ht="39.950000000000003" customHeight="1" x14ac:dyDescent="0.25">
      <c r="B82" s="46">
        <v>14</v>
      </c>
      <c r="C82" s="27"/>
      <c r="D82" s="47" t="s">
        <v>215</v>
      </c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47" t="s">
        <v>216</v>
      </c>
      <c r="R82" s="27"/>
      <c r="S82" s="27"/>
      <c r="T82" s="27"/>
      <c r="U82" s="27"/>
      <c r="V82" s="27"/>
      <c r="W82" s="27"/>
      <c r="X82" s="27"/>
      <c r="Y82" s="27"/>
      <c r="Z82" s="27"/>
      <c r="AA82" s="64">
        <v>0</v>
      </c>
      <c r="AB82" s="65"/>
      <c r="AC82" s="66"/>
      <c r="AD82" s="48" t="s">
        <v>217</v>
      </c>
      <c r="AE82" s="44"/>
      <c r="AF82" s="18" t="s">
        <v>70</v>
      </c>
      <c r="AG82" s="59">
        <f t="shared" si="1"/>
        <v>0</v>
      </c>
      <c r="AH82" s="27"/>
    </row>
    <row r="83" spans="2:34" x14ac:dyDescent="0.25">
      <c r="B83" s="46">
        <v>15</v>
      </c>
      <c r="C83" s="27"/>
      <c r="D83" s="47" t="s">
        <v>218</v>
      </c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47" t="s">
        <v>219</v>
      </c>
      <c r="R83" s="27"/>
      <c r="S83" s="27"/>
      <c r="T83" s="27"/>
      <c r="U83" s="27"/>
      <c r="V83" s="27"/>
      <c r="W83" s="27"/>
      <c r="X83" s="27"/>
      <c r="Y83" s="27"/>
      <c r="Z83" s="27"/>
      <c r="AA83" s="64">
        <v>0</v>
      </c>
      <c r="AB83" s="65"/>
      <c r="AC83" s="66"/>
      <c r="AD83" s="48" t="s">
        <v>144</v>
      </c>
      <c r="AE83" s="44"/>
      <c r="AF83" s="18" t="s">
        <v>70</v>
      </c>
      <c r="AG83" s="59">
        <f t="shared" si="1"/>
        <v>0</v>
      </c>
      <c r="AH83" s="27"/>
    </row>
    <row r="84" spans="2:34" ht="36" customHeight="1" x14ac:dyDescent="0.25">
      <c r="B84" s="46">
        <v>16</v>
      </c>
      <c r="C84" s="27"/>
      <c r="D84" s="47" t="s">
        <v>220</v>
      </c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47" t="s">
        <v>221</v>
      </c>
      <c r="R84" s="27"/>
      <c r="S84" s="27"/>
      <c r="T84" s="27"/>
      <c r="U84" s="27"/>
      <c r="V84" s="27"/>
      <c r="W84" s="27"/>
      <c r="X84" s="27"/>
      <c r="Y84" s="27"/>
      <c r="Z84" s="27"/>
      <c r="AA84" s="64">
        <v>0</v>
      </c>
      <c r="AB84" s="65"/>
      <c r="AC84" s="66"/>
      <c r="AD84" s="48" t="s">
        <v>222</v>
      </c>
      <c r="AE84" s="44"/>
      <c r="AF84" s="18" t="s">
        <v>70</v>
      </c>
      <c r="AG84" s="59">
        <f t="shared" si="1"/>
        <v>0</v>
      </c>
      <c r="AH84" s="27"/>
    </row>
    <row r="85" spans="2:34" ht="30" customHeight="1" x14ac:dyDescent="0.25">
      <c r="B85" s="46">
        <v>17</v>
      </c>
      <c r="C85" s="27"/>
      <c r="D85" s="47" t="s">
        <v>223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47" t="s">
        <v>224</v>
      </c>
      <c r="R85" s="27"/>
      <c r="S85" s="27"/>
      <c r="T85" s="27"/>
      <c r="U85" s="27"/>
      <c r="V85" s="27"/>
      <c r="W85" s="27"/>
      <c r="X85" s="27"/>
      <c r="Y85" s="27"/>
      <c r="Z85" s="27"/>
      <c r="AA85" s="64">
        <v>0</v>
      </c>
      <c r="AB85" s="65"/>
      <c r="AC85" s="66"/>
      <c r="AD85" s="48" t="s">
        <v>225</v>
      </c>
      <c r="AE85" s="44"/>
      <c r="AF85" s="18" t="s">
        <v>70</v>
      </c>
      <c r="AG85" s="59">
        <f t="shared" si="1"/>
        <v>0</v>
      </c>
      <c r="AH85" s="27"/>
    </row>
    <row r="86" spans="2:34" ht="30" customHeight="1" x14ac:dyDescent="0.25">
      <c r="B86" s="46">
        <v>18</v>
      </c>
      <c r="C86" s="27"/>
      <c r="D86" s="47" t="s">
        <v>226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47" t="s">
        <v>227</v>
      </c>
      <c r="R86" s="27"/>
      <c r="S86" s="27"/>
      <c r="T86" s="27"/>
      <c r="U86" s="27"/>
      <c r="V86" s="27"/>
      <c r="W86" s="27"/>
      <c r="X86" s="27"/>
      <c r="Y86" s="27"/>
      <c r="Z86" s="27"/>
      <c r="AA86" s="64">
        <v>0</v>
      </c>
      <c r="AB86" s="65"/>
      <c r="AC86" s="66"/>
      <c r="AD86" s="48" t="s">
        <v>228</v>
      </c>
      <c r="AE86" s="44"/>
      <c r="AF86" s="18" t="s">
        <v>70</v>
      </c>
      <c r="AG86" s="59">
        <f t="shared" si="1"/>
        <v>0</v>
      </c>
      <c r="AH86" s="27"/>
    </row>
    <row r="87" spans="2:34" ht="30" customHeight="1" x14ac:dyDescent="0.25">
      <c r="B87" s="46">
        <v>19</v>
      </c>
      <c r="C87" s="27"/>
      <c r="D87" s="47" t="s">
        <v>226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47" t="s">
        <v>229</v>
      </c>
      <c r="R87" s="27"/>
      <c r="S87" s="27"/>
      <c r="T87" s="27"/>
      <c r="U87" s="27"/>
      <c r="V87" s="27"/>
      <c r="W87" s="27"/>
      <c r="X87" s="27"/>
      <c r="Y87" s="27"/>
      <c r="Z87" s="27"/>
      <c r="AA87" s="64">
        <v>0</v>
      </c>
      <c r="AB87" s="65"/>
      <c r="AC87" s="66"/>
      <c r="AD87" s="48">
        <v>4720</v>
      </c>
      <c r="AE87" s="44"/>
      <c r="AF87" s="18" t="s">
        <v>70</v>
      </c>
      <c r="AG87" s="59">
        <f t="shared" si="1"/>
        <v>0</v>
      </c>
      <c r="AH87" s="27"/>
    </row>
    <row r="88" spans="2:34" ht="30" customHeight="1" x14ac:dyDescent="0.25">
      <c r="B88" s="46">
        <v>20</v>
      </c>
      <c r="C88" s="27"/>
      <c r="D88" s="47" t="s">
        <v>230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47" t="s">
        <v>231</v>
      </c>
      <c r="R88" s="27"/>
      <c r="S88" s="27"/>
      <c r="T88" s="27"/>
      <c r="U88" s="27"/>
      <c r="V88" s="27"/>
      <c r="W88" s="27"/>
      <c r="X88" s="27"/>
      <c r="Y88" s="27"/>
      <c r="Z88" s="27"/>
      <c r="AA88" s="64">
        <v>0</v>
      </c>
      <c r="AB88" s="65"/>
      <c r="AC88" s="66"/>
      <c r="AD88" s="48" t="s">
        <v>193</v>
      </c>
      <c r="AE88" s="44"/>
      <c r="AF88" s="18" t="s">
        <v>74</v>
      </c>
      <c r="AG88" s="59">
        <f t="shared" si="1"/>
        <v>0</v>
      </c>
      <c r="AH88" s="27"/>
    </row>
    <row r="89" spans="2:34" x14ac:dyDescent="0.25">
      <c r="B89" s="46">
        <v>21</v>
      </c>
      <c r="C89" s="27"/>
      <c r="D89" s="47" t="s">
        <v>232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47" t="s">
        <v>233</v>
      </c>
      <c r="R89" s="27"/>
      <c r="S89" s="27"/>
      <c r="T89" s="27"/>
      <c r="U89" s="27"/>
      <c r="V89" s="27"/>
      <c r="W89" s="27"/>
      <c r="X89" s="27"/>
      <c r="Y89" s="27"/>
      <c r="Z89" s="27"/>
      <c r="AA89" s="64">
        <v>0</v>
      </c>
      <c r="AB89" s="65"/>
      <c r="AC89" s="66"/>
      <c r="AD89" s="48" t="s">
        <v>164</v>
      </c>
      <c r="AE89" s="44"/>
      <c r="AF89" s="18" t="s">
        <v>74</v>
      </c>
      <c r="AG89" s="59">
        <f t="shared" si="1"/>
        <v>0</v>
      </c>
      <c r="AH89" s="27"/>
    </row>
    <row r="90" spans="2:34" x14ac:dyDescent="0.25">
      <c r="B90" s="46">
        <v>22</v>
      </c>
      <c r="C90" s="27"/>
      <c r="D90" s="47" t="s">
        <v>234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47" t="s">
        <v>235</v>
      </c>
      <c r="R90" s="27"/>
      <c r="S90" s="27"/>
      <c r="T90" s="27"/>
      <c r="U90" s="27"/>
      <c r="V90" s="27"/>
      <c r="W90" s="27"/>
      <c r="X90" s="27"/>
      <c r="Y90" s="27"/>
      <c r="Z90" s="27"/>
      <c r="AA90" s="64">
        <v>0</v>
      </c>
      <c r="AB90" s="65"/>
      <c r="AC90" s="66"/>
      <c r="AD90" s="48" t="s">
        <v>236</v>
      </c>
      <c r="AE90" s="44"/>
      <c r="AF90" s="18" t="s">
        <v>74</v>
      </c>
      <c r="AG90" s="59">
        <f t="shared" si="1"/>
        <v>0</v>
      </c>
      <c r="AH90" s="27"/>
    </row>
    <row r="91" spans="2:34" x14ac:dyDescent="0.25">
      <c r="B91" s="46">
        <v>23</v>
      </c>
      <c r="C91" s="27"/>
      <c r="D91" s="47" t="s">
        <v>237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47" t="s">
        <v>238</v>
      </c>
      <c r="R91" s="27"/>
      <c r="S91" s="27"/>
      <c r="T91" s="27"/>
      <c r="U91" s="27"/>
      <c r="V91" s="27"/>
      <c r="W91" s="27"/>
      <c r="X91" s="27"/>
      <c r="Y91" s="27"/>
      <c r="Z91" s="27"/>
      <c r="AA91" s="64">
        <v>0</v>
      </c>
      <c r="AB91" s="65"/>
      <c r="AC91" s="66"/>
      <c r="AD91" s="48" t="s">
        <v>217</v>
      </c>
      <c r="AE91" s="44"/>
      <c r="AF91" s="18" t="s">
        <v>74</v>
      </c>
      <c r="AG91" s="59">
        <f t="shared" si="1"/>
        <v>0</v>
      </c>
      <c r="AH91" s="27"/>
    </row>
    <row r="92" spans="2:34" x14ac:dyDescent="0.25">
      <c r="B92" s="46">
        <v>24</v>
      </c>
      <c r="C92" s="27"/>
      <c r="D92" s="47" t="s">
        <v>239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47" t="s">
        <v>240</v>
      </c>
      <c r="R92" s="27"/>
      <c r="S92" s="27"/>
      <c r="T92" s="27"/>
      <c r="U92" s="27"/>
      <c r="V92" s="27"/>
      <c r="W92" s="27"/>
      <c r="X92" s="27"/>
      <c r="Y92" s="27"/>
      <c r="Z92" s="27"/>
      <c r="AA92" s="64">
        <v>0</v>
      </c>
      <c r="AB92" s="65"/>
      <c r="AC92" s="66"/>
      <c r="AD92" s="48" t="s">
        <v>241</v>
      </c>
      <c r="AE92" s="44"/>
      <c r="AF92" s="18" t="s">
        <v>74</v>
      </c>
      <c r="AG92" s="59">
        <f t="shared" si="1"/>
        <v>0</v>
      </c>
      <c r="AH92" s="27"/>
    </row>
    <row r="93" spans="2:34" x14ac:dyDescent="0.25">
      <c r="B93" s="46">
        <v>25</v>
      </c>
      <c r="C93" s="27"/>
      <c r="D93" s="47" t="s">
        <v>242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47" t="s">
        <v>243</v>
      </c>
      <c r="R93" s="27"/>
      <c r="S93" s="27"/>
      <c r="T93" s="27"/>
      <c r="U93" s="27"/>
      <c r="V93" s="27"/>
      <c r="W93" s="27"/>
      <c r="X93" s="27"/>
      <c r="Y93" s="27"/>
      <c r="Z93" s="27"/>
      <c r="AA93" s="64">
        <v>0</v>
      </c>
      <c r="AB93" s="65"/>
      <c r="AC93" s="66"/>
      <c r="AD93" s="48" t="s">
        <v>244</v>
      </c>
      <c r="AE93" s="44"/>
      <c r="AF93" s="18" t="s">
        <v>74</v>
      </c>
      <c r="AG93" s="59">
        <f t="shared" si="1"/>
        <v>0</v>
      </c>
      <c r="AH93" s="27"/>
    </row>
    <row r="94" spans="2:34" x14ac:dyDescent="0.25">
      <c r="B94" s="46">
        <v>26</v>
      </c>
      <c r="C94" s="27"/>
      <c r="D94" s="47" t="s">
        <v>242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47" t="s">
        <v>243</v>
      </c>
      <c r="R94" s="27"/>
      <c r="S94" s="27"/>
      <c r="T94" s="27"/>
      <c r="U94" s="27"/>
      <c r="V94" s="27"/>
      <c r="W94" s="27"/>
      <c r="X94" s="27"/>
      <c r="Y94" s="27"/>
      <c r="Z94" s="27"/>
      <c r="AA94" s="64">
        <v>0</v>
      </c>
      <c r="AB94" s="65"/>
      <c r="AC94" s="66"/>
      <c r="AD94" s="48" t="s">
        <v>245</v>
      </c>
      <c r="AE94" s="44"/>
      <c r="AF94" s="18" t="s">
        <v>74</v>
      </c>
      <c r="AG94" s="59">
        <f t="shared" si="1"/>
        <v>0</v>
      </c>
      <c r="AH94" s="27"/>
    </row>
    <row r="95" spans="2:34" x14ac:dyDescent="0.25">
      <c r="B95" s="46">
        <v>27</v>
      </c>
      <c r="C95" s="27"/>
      <c r="D95" s="47" t="s">
        <v>246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47" t="s">
        <v>247</v>
      </c>
      <c r="R95" s="27"/>
      <c r="S95" s="27"/>
      <c r="T95" s="27"/>
      <c r="U95" s="27"/>
      <c r="V95" s="27"/>
      <c r="W95" s="27"/>
      <c r="X95" s="27"/>
      <c r="Y95" s="27"/>
      <c r="Z95" s="27"/>
      <c r="AA95" s="64">
        <v>0</v>
      </c>
      <c r="AB95" s="65"/>
      <c r="AC95" s="66"/>
      <c r="AD95" s="48" t="s">
        <v>102</v>
      </c>
      <c r="AE95" s="44"/>
      <c r="AF95" s="18" t="s">
        <v>74</v>
      </c>
      <c r="AG95" s="59">
        <f t="shared" si="1"/>
        <v>0</v>
      </c>
      <c r="AH95" s="27"/>
    </row>
    <row r="96" spans="2:34" x14ac:dyDescent="0.25">
      <c r="B96" s="46">
        <v>28</v>
      </c>
      <c r="C96" s="27"/>
      <c r="D96" s="47" t="s">
        <v>248</v>
      </c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47" t="s">
        <v>249</v>
      </c>
      <c r="R96" s="27"/>
      <c r="S96" s="27"/>
      <c r="T96" s="27"/>
      <c r="U96" s="27"/>
      <c r="V96" s="27"/>
      <c r="W96" s="27"/>
      <c r="X96" s="27"/>
      <c r="Y96" s="27"/>
      <c r="Z96" s="27"/>
      <c r="AA96" s="64">
        <v>0</v>
      </c>
      <c r="AB96" s="65"/>
      <c r="AC96" s="66"/>
      <c r="AD96" s="48" t="s">
        <v>164</v>
      </c>
      <c r="AE96" s="44"/>
      <c r="AF96" s="18" t="s">
        <v>74</v>
      </c>
      <c r="AG96" s="59">
        <f t="shared" si="1"/>
        <v>0</v>
      </c>
      <c r="AH96" s="27"/>
    </row>
    <row r="97" spans="2:34" x14ac:dyDescent="0.25">
      <c r="B97" s="46">
        <v>29</v>
      </c>
      <c r="C97" s="27"/>
      <c r="D97" s="47" t="s">
        <v>250</v>
      </c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47" t="s">
        <v>251</v>
      </c>
      <c r="R97" s="27"/>
      <c r="S97" s="27"/>
      <c r="T97" s="27"/>
      <c r="U97" s="27"/>
      <c r="V97" s="27"/>
      <c r="W97" s="27"/>
      <c r="X97" s="27"/>
      <c r="Y97" s="27"/>
      <c r="Z97" s="27"/>
      <c r="AA97" s="64">
        <v>0</v>
      </c>
      <c r="AB97" s="65"/>
      <c r="AC97" s="66"/>
      <c r="AD97" s="48" t="s">
        <v>164</v>
      </c>
      <c r="AE97" s="44"/>
      <c r="AF97" s="18" t="s">
        <v>74</v>
      </c>
      <c r="AG97" s="59">
        <f t="shared" si="1"/>
        <v>0</v>
      </c>
      <c r="AH97" s="27"/>
    </row>
    <row r="98" spans="2:34" x14ac:dyDescent="0.25">
      <c r="B98" s="46">
        <v>30</v>
      </c>
      <c r="C98" s="27"/>
      <c r="D98" s="47" t="s">
        <v>252</v>
      </c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47" t="s">
        <v>253</v>
      </c>
      <c r="R98" s="27"/>
      <c r="S98" s="27"/>
      <c r="T98" s="27"/>
      <c r="U98" s="27"/>
      <c r="V98" s="27"/>
      <c r="W98" s="27"/>
      <c r="X98" s="27"/>
      <c r="Y98" s="27"/>
      <c r="Z98" s="27"/>
      <c r="AA98" s="64">
        <v>0</v>
      </c>
      <c r="AB98" s="65"/>
      <c r="AC98" s="66"/>
      <c r="AD98" s="48" t="s">
        <v>102</v>
      </c>
      <c r="AE98" s="44"/>
      <c r="AF98" s="18" t="s">
        <v>74</v>
      </c>
      <c r="AG98" s="59">
        <f t="shared" si="1"/>
        <v>0</v>
      </c>
      <c r="AH98" s="27"/>
    </row>
    <row r="99" spans="2:34" ht="25.5" customHeight="1" x14ac:dyDescent="0.25">
      <c r="B99" s="46">
        <v>31</v>
      </c>
      <c r="C99" s="27"/>
      <c r="D99" s="47" t="s">
        <v>254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47" t="s">
        <v>255</v>
      </c>
      <c r="R99" s="27"/>
      <c r="S99" s="27"/>
      <c r="T99" s="27"/>
      <c r="U99" s="27"/>
      <c r="V99" s="27"/>
      <c r="W99" s="27"/>
      <c r="X99" s="27"/>
      <c r="Y99" s="27"/>
      <c r="Z99" s="27"/>
      <c r="AA99" s="64">
        <v>0</v>
      </c>
      <c r="AB99" s="65"/>
      <c r="AC99" s="66"/>
      <c r="AD99" s="48" t="s">
        <v>87</v>
      </c>
      <c r="AE99" s="44"/>
      <c r="AF99" s="18" t="s">
        <v>74</v>
      </c>
      <c r="AG99" s="59">
        <f t="shared" si="1"/>
        <v>0</v>
      </c>
      <c r="AH99" s="27"/>
    </row>
    <row r="100" spans="2:34" ht="30" customHeight="1" x14ac:dyDescent="0.25">
      <c r="B100" s="46">
        <v>32</v>
      </c>
      <c r="C100" s="27"/>
      <c r="D100" s="47" t="s">
        <v>256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47" t="s">
        <v>257</v>
      </c>
      <c r="R100" s="27"/>
      <c r="S100" s="27"/>
      <c r="T100" s="27"/>
      <c r="U100" s="27"/>
      <c r="V100" s="27"/>
      <c r="W100" s="27"/>
      <c r="X100" s="27"/>
      <c r="Y100" s="27"/>
      <c r="Z100" s="27"/>
      <c r="AA100" s="64">
        <v>0</v>
      </c>
      <c r="AB100" s="65"/>
      <c r="AC100" s="66"/>
      <c r="AD100" s="48" t="s">
        <v>236</v>
      </c>
      <c r="AE100" s="44"/>
      <c r="AF100" s="18" t="s">
        <v>74</v>
      </c>
      <c r="AG100" s="59">
        <f t="shared" si="1"/>
        <v>0</v>
      </c>
      <c r="AH100" s="27"/>
    </row>
    <row r="101" spans="2:34" ht="30" customHeight="1" x14ac:dyDescent="0.25">
      <c r="B101" s="46">
        <v>33</v>
      </c>
      <c r="C101" s="27"/>
      <c r="D101" s="47" t="s">
        <v>258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47" t="s">
        <v>259</v>
      </c>
      <c r="R101" s="27"/>
      <c r="S101" s="27"/>
      <c r="T101" s="27"/>
      <c r="U101" s="27"/>
      <c r="V101" s="27"/>
      <c r="W101" s="27"/>
      <c r="X101" s="27"/>
      <c r="Y101" s="27"/>
      <c r="Z101" s="27"/>
      <c r="AA101" s="64">
        <v>0</v>
      </c>
      <c r="AB101" s="65"/>
      <c r="AC101" s="66"/>
      <c r="AD101" s="48" t="s">
        <v>102</v>
      </c>
      <c r="AE101" s="44"/>
      <c r="AF101" s="18" t="s">
        <v>74</v>
      </c>
      <c r="AG101" s="59">
        <f t="shared" si="1"/>
        <v>0</v>
      </c>
      <c r="AH101" s="27"/>
    </row>
    <row r="102" spans="2:34" ht="30" customHeight="1" x14ac:dyDescent="0.25">
      <c r="B102" s="46">
        <v>34</v>
      </c>
      <c r="C102" s="27"/>
      <c r="D102" s="47" t="s">
        <v>260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47" t="s">
        <v>261</v>
      </c>
      <c r="R102" s="27"/>
      <c r="S102" s="27"/>
      <c r="T102" s="27"/>
      <c r="U102" s="27"/>
      <c r="V102" s="27"/>
      <c r="W102" s="27"/>
      <c r="X102" s="27"/>
      <c r="Y102" s="27"/>
      <c r="Z102" s="27"/>
      <c r="AA102" s="64">
        <v>0</v>
      </c>
      <c r="AB102" s="65"/>
      <c r="AC102" s="66"/>
      <c r="AD102" s="48" t="s">
        <v>102</v>
      </c>
      <c r="AE102" s="44"/>
      <c r="AF102" s="18" t="s">
        <v>74</v>
      </c>
      <c r="AG102" s="59">
        <f t="shared" si="1"/>
        <v>0</v>
      </c>
      <c r="AH102" s="27"/>
    </row>
    <row r="103" spans="2:34" ht="30" customHeight="1" x14ac:dyDescent="0.25">
      <c r="B103" s="46">
        <v>35</v>
      </c>
      <c r="C103" s="27"/>
      <c r="D103" s="47" t="s">
        <v>262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47" t="s">
        <v>263</v>
      </c>
      <c r="R103" s="27"/>
      <c r="S103" s="27"/>
      <c r="T103" s="27"/>
      <c r="U103" s="27"/>
      <c r="V103" s="27"/>
      <c r="W103" s="27"/>
      <c r="X103" s="27"/>
      <c r="Y103" s="27"/>
      <c r="Z103" s="27"/>
      <c r="AA103" s="64">
        <v>0</v>
      </c>
      <c r="AB103" s="65"/>
      <c r="AC103" s="66"/>
      <c r="AD103" s="48" t="s">
        <v>264</v>
      </c>
      <c r="AE103" s="44"/>
      <c r="AF103" s="18" t="s">
        <v>74</v>
      </c>
      <c r="AG103" s="59">
        <f t="shared" si="1"/>
        <v>0</v>
      </c>
      <c r="AH103" s="27"/>
    </row>
    <row r="104" spans="2:34" ht="30" customHeight="1" x14ac:dyDescent="0.25">
      <c r="B104" s="46">
        <v>36</v>
      </c>
      <c r="C104" s="27"/>
      <c r="D104" s="47" t="s">
        <v>265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47" t="s">
        <v>266</v>
      </c>
      <c r="R104" s="27"/>
      <c r="S104" s="27"/>
      <c r="T104" s="27"/>
      <c r="U104" s="27"/>
      <c r="V104" s="27"/>
      <c r="W104" s="27"/>
      <c r="X104" s="27"/>
      <c r="Y104" s="27"/>
      <c r="Z104" s="27"/>
      <c r="AA104" s="64">
        <v>0</v>
      </c>
      <c r="AB104" s="65"/>
      <c r="AC104" s="66"/>
      <c r="AD104" s="48" t="s">
        <v>102</v>
      </c>
      <c r="AE104" s="44"/>
      <c r="AF104" s="18" t="s">
        <v>74</v>
      </c>
      <c r="AG104" s="59">
        <f t="shared" si="1"/>
        <v>0</v>
      </c>
      <c r="AH104" s="27"/>
    </row>
    <row r="105" spans="2:34" ht="30" customHeight="1" x14ac:dyDescent="0.25">
      <c r="B105" s="46">
        <v>37</v>
      </c>
      <c r="C105" s="27"/>
      <c r="D105" s="47" t="s">
        <v>267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47" t="s">
        <v>268</v>
      </c>
      <c r="R105" s="27"/>
      <c r="S105" s="27"/>
      <c r="T105" s="27"/>
      <c r="U105" s="27"/>
      <c r="V105" s="27"/>
      <c r="W105" s="27"/>
      <c r="X105" s="27"/>
      <c r="Y105" s="27"/>
      <c r="Z105" s="27"/>
      <c r="AA105" s="64">
        <v>0</v>
      </c>
      <c r="AB105" s="65"/>
      <c r="AC105" s="66"/>
      <c r="AD105" s="48" t="s">
        <v>84</v>
      </c>
      <c r="AE105" s="44"/>
      <c r="AF105" s="18" t="s">
        <v>74</v>
      </c>
      <c r="AG105" s="59">
        <f t="shared" si="1"/>
        <v>0</v>
      </c>
      <c r="AH105" s="27"/>
    </row>
    <row r="106" spans="2:34" ht="30" customHeight="1" x14ac:dyDescent="0.25">
      <c r="B106" s="46">
        <v>38</v>
      </c>
      <c r="C106" s="27"/>
      <c r="D106" s="47" t="s">
        <v>269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47" t="s">
        <v>270</v>
      </c>
      <c r="R106" s="27"/>
      <c r="S106" s="27"/>
      <c r="T106" s="27"/>
      <c r="U106" s="27"/>
      <c r="V106" s="27"/>
      <c r="W106" s="27"/>
      <c r="X106" s="27"/>
      <c r="Y106" s="27"/>
      <c r="Z106" s="27"/>
      <c r="AA106" s="64">
        <v>0</v>
      </c>
      <c r="AB106" s="65"/>
      <c r="AC106" s="66"/>
      <c r="AD106" s="48" t="s">
        <v>87</v>
      </c>
      <c r="AE106" s="44"/>
      <c r="AF106" s="18" t="s">
        <v>74</v>
      </c>
      <c r="AG106" s="59">
        <f t="shared" si="1"/>
        <v>0</v>
      </c>
      <c r="AH106" s="27"/>
    </row>
    <row r="107" spans="2:34" x14ac:dyDescent="0.25">
      <c r="B107" s="46">
        <v>39</v>
      </c>
      <c r="C107" s="27"/>
      <c r="D107" s="47" t="s">
        <v>271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47" t="s">
        <v>272</v>
      </c>
      <c r="R107" s="27"/>
      <c r="S107" s="27"/>
      <c r="T107" s="27"/>
      <c r="U107" s="27"/>
      <c r="V107" s="27"/>
      <c r="W107" s="27"/>
      <c r="X107" s="27"/>
      <c r="Y107" s="27"/>
      <c r="Z107" s="27"/>
      <c r="AA107" s="64">
        <v>0</v>
      </c>
      <c r="AB107" s="65"/>
      <c r="AC107" s="66"/>
      <c r="AD107" s="48" t="s">
        <v>236</v>
      </c>
      <c r="AE107" s="44"/>
      <c r="AF107" s="18" t="s">
        <v>74</v>
      </c>
      <c r="AG107" s="59">
        <f t="shared" si="1"/>
        <v>0</v>
      </c>
      <c r="AH107" s="27"/>
    </row>
    <row r="108" spans="2:34" ht="30" customHeight="1" x14ac:dyDescent="0.25">
      <c r="B108" s="46">
        <v>40</v>
      </c>
      <c r="C108" s="27"/>
      <c r="D108" s="47" t="s">
        <v>273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47" t="s">
        <v>274</v>
      </c>
      <c r="R108" s="27"/>
      <c r="S108" s="27"/>
      <c r="T108" s="27"/>
      <c r="U108" s="27"/>
      <c r="V108" s="27"/>
      <c r="W108" s="27"/>
      <c r="X108" s="27"/>
      <c r="Y108" s="27"/>
      <c r="Z108" s="27"/>
      <c r="AA108" s="64">
        <v>0</v>
      </c>
      <c r="AB108" s="65"/>
      <c r="AC108" s="66"/>
      <c r="AD108" s="48" t="s">
        <v>78</v>
      </c>
      <c r="AE108" s="44"/>
      <c r="AF108" s="18" t="s">
        <v>74</v>
      </c>
      <c r="AG108" s="59">
        <f t="shared" si="1"/>
        <v>0</v>
      </c>
      <c r="AH108" s="27"/>
    </row>
    <row r="109" spans="2:34" ht="30" customHeight="1" x14ac:dyDescent="0.25">
      <c r="B109" s="46">
        <v>41</v>
      </c>
      <c r="C109" s="27"/>
      <c r="D109" s="47" t="s">
        <v>273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47" t="s">
        <v>274</v>
      </c>
      <c r="R109" s="27"/>
      <c r="S109" s="27"/>
      <c r="T109" s="27"/>
      <c r="U109" s="27"/>
      <c r="V109" s="27"/>
      <c r="W109" s="27"/>
      <c r="X109" s="27"/>
      <c r="Y109" s="27"/>
      <c r="Z109" s="27"/>
      <c r="AA109" s="64">
        <v>0</v>
      </c>
      <c r="AB109" s="65"/>
      <c r="AC109" s="66"/>
      <c r="AD109" s="48" t="s">
        <v>164</v>
      </c>
      <c r="AE109" s="44"/>
      <c r="AF109" s="18" t="s">
        <v>74</v>
      </c>
      <c r="AG109" s="59">
        <f t="shared" si="1"/>
        <v>0</v>
      </c>
      <c r="AH109" s="27"/>
    </row>
    <row r="110" spans="2:34" ht="30" customHeight="1" x14ac:dyDescent="0.25">
      <c r="B110" s="46">
        <v>42</v>
      </c>
      <c r="C110" s="27"/>
      <c r="D110" s="47" t="s">
        <v>275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47" t="s">
        <v>276</v>
      </c>
      <c r="R110" s="27"/>
      <c r="S110" s="27"/>
      <c r="T110" s="27"/>
      <c r="U110" s="27"/>
      <c r="V110" s="27"/>
      <c r="W110" s="27"/>
      <c r="X110" s="27"/>
      <c r="Y110" s="27"/>
      <c r="Z110" s="27"/>
      <c r="AA110" s="64">
        <v>0</v>
      </c>
      <c r="AB110" s="65"/>
      <c r="AC110" s="66"/>
      <c r="AD110" s="48" t="s">
        <v>102</v>
      </c>
      <c r="AE110" s="44"/>
      <c r="AF110" s="18" t="s">
        <v>74</v>
      </c>
      <c r="AG110" s="59">
        <f t="shared" si="1"/>
        <v>0</v>
      </c>
      <c r="AH110" s="27"/>
    </row>
    <row r="111" spans="2:34" x14ac:dyDescent="0.25">
      <c r="B111" s="46">
        <v>43</v>
      </c>
      <c r="C111" s="27"/>
      <c r="D111" s="47" t="s">
        <v>277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47" t="s">
        <v>278</v>
      </c>
      <c r="R111" s="27"/>
      <c r="S111" s="27"/>
      <c r="T111" s="27"/>
      <c r="U111" s="27"/>
      <c r="V111" s="27"/>
      <c r="W111" s="27"/>
      <c r="X111" s="27"/>
      <c r="Y111" s="27"/>
      <c r="Z111" s="27"/>
      <c r="AA111" s="64">
        <v>0</v>
      </c>
      <c r="AB111" s="65"/>
      <c r="AC111" s="66"/>
      <c r="AD111" s="48" t="s">
        <v>102</v>
      </c>
      <c r="AE111" s="44"/>
      <c r="AF111" s="18" t="s">
        <v>74</v>
      </c>
      <c r="AG111" s="59">
        <f t="shared" si="1"/>
        <v>0</v>
      </c>
      <c r="AH111" s="27"/>
    </row>
    <row r="112" spans="2:34" ht="30" customHeight="1" x14ac:dyDescent="0.25">
      <c r="B112" s="46">
        <v>44</v>
      </c>
      <c r="C112" s="27"/>
      <c r="D112" s="47" t="s">
        <v>279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47" t="s">
        <v>280</v>
      </c>
      <c r="R112" s="27"/>
      <c r="S112" s="27"/>
      <c r="T112" s="27"/>
      <c r="U112" s="27"/>
      <c r="V112" s="27"/>
      <c r="W112" s="27"/>
      <c r="X112" s="27"/>
      <c r="Y112" s="27"/>
      <c r="Z112" s="27"/>
      <c r="AA112" s="64">
        <v>0</v>
      </c>
      <c r="AB112" s="65"/>
      <c r="AC112" s="66"/>
      <c r="AD112" s="48" t="s">
        <v>110</v>
      </c>
      <c r="AE112" s="44"/>
      <c r="AF112" s="18" t="s">
        <v>74</v>
      </c>
      <c r="AG112" s="59">
        <f t="shared" si="1"/>
        <v>0</v>
      </c>
      <c r="AH112" s="27"/>
    </row>
    <row r="113" spans="2:34" ht="30" customHeight="1" x14ac:dyDescent="0.25">
      <c r="B113" s="46">
        <v>45</v>
      </c>
      <c r="C113" s="27"/>
      <c r="D113" s="47" t="s">
        <v>281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47" t="s">
        <v>282</v>
      </c>
      <c r="R113" s="27"/>
      <c r="S113" s="27"/>
      <c r="T113" s="27"/>
      <c r="U113" s="27"/>
      <c r="V113" s="27"/>
      <c r="W113" s="27"/>
      <c r="X113" s="27"/>
      <c r="Y113" s="27"/>
      <c r="Z113" s="27"/>
      <c r="AA113" s="64">
        <v>0</v>
      </c>
      <c r="AB113" s="65"/>
      <c r="AC113" s="66"/>
      <c r="AD113" s="48" t="s">
        <v>102</v>
      </c>
      <c r="AE113" s="44"/>
      <c r="AF113" s="18" t="s">
        <v>74</v>
      </c>
      <c r="AG113" s="59">
        <f t="shared" si="1"/>
        <v>0</v>
      </c>
      <c r="AH113" s="27"/>
    </row>
    <row r="114" spans="2:34" x14ac:dyDescent="0.25">
      <c r="B114" s="46">
        <v>46</v>
      </c>
      <c r="C114" s="27"/>
      <c r="D114" s="47" t="s">
        <v>283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47" t="s">
        <v>284</v>
      </c>
      <c r="R114" s="27"/>
      <c r="S114" s="27"/>
      <c r="T114" s="27"/>
      <c r="U114" s="27"/>
      <c r="V114" s="27"/>
      <c r="W114" s="27"/>
      <c r="X114" s="27"/>
      <c r="Y114" s="27"/>
      <c r="Z114" s="27"/>
      <c r="AA114" s="64">
        <v>0</v>
      </c>
      <c r="AB114" s="65"/>
      <c r="AC114" s="66"/>
      <c r="AD114" s="48" t="s">
        <v>110</v>
      </c>
      <c r="AE114" s="44"/>
      <c r="AF114" s="18" t="s">
        <v>74</v>
      </c>
      <c r="AG114" s="59">
        <f t="shared" si="1"/>
        <v>0</v>
      </c>
      <c r="AH114" s="27"/>
    </row>
    <row r="115" spans="2:34" ht="26.25" customHeight="1" x14ac:dyDescent="0.25">
      <c r="B115" s="46">
        <v>47</v>
      </c>
      <c r="C115" s="27"/>
      <c r="D115" s="47" t="s">
        <v>285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47" t="s">
        <v>286</v>
      </c>
      <c r="R115" s="27"/>
      <c r="S115" s="27"/>
      <c r="T115" s="27"/>
      <c r="U115" s="27"/>
      <c r="V115" s="27"/>
      <c r="W115" s="27"/>
      <c r="X115" s="27"/>
      <c r="Y115" s="27"/>
      <c r="Z115" s="27"/>
      <c r="AA115" s="64">
        <v>0</v>
      </c>
      <c r="AB115" s="65"/>
      <c r="AC115" s="66"/>
      <c r="AD115" s="48" t="s">
        <v>102</v>
      </c>
      <c r="AE115" s="44"/>
      <c r="AF115" s="18" t="s">
        <v>74</v>
      </c>
      <c r="AG115" s="59">
        <f t="shared" si="1"/>
        <v>0</v>
      </c>
      <c r="AH115" s="27"/>
    </row>
    <row r="116" spans="2:34" ht="27.75" customHeight="1" x14ac:dyDescent="0.25">
      <c r="B116" s="46">
        <v>48</v>
      </c>
      <c r="C116" s="27"/>
      <c r="D116" s="47" t="s">
        <v>287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47" t="s">
        <v>288</v>
      </c>
      <c r="R116" s="27"/>
      <c r="S116" s="27"/>
      <c r="T116" s="27"/>
      <c r="U116" s="27"/>
      <c r="V116" s="27"/>
      <c r="W116" s="27"/>
      <c r="X116" s="27"/>
      <c r="Y116" s="27"/>
      <c r="Z116" s="27"/>
      <c r="AA116" s="64">
        <v>0</v>
      </c>
      <c r="AB116" s="65"/>
      <c r="AC116" s="66"/>
      <c r="AD116" s="48" t="s">
        <v>102</v>
      </c>
      <c r="AE116" s="44"/>
      <c r="AF116" s="18" t="s">
        <v>289</v>
      </c>
      <c r="AG116" s="59">
        <f t="shared" si="1"/>
        <v>0</v>
      </c>
      <c r="AH116" s="27"/>
    </row>
    <row r="117" spans="2:34" ht="30" customHeight="1" x14ac:dyDescent="0.25">
      <c r="B117" s="46">
        <v>49</v>
      </c>
      <c r="C117" s="27"/>
      <c r="D117" s="47" t="s">
        <v>290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47" t="s">
        <v>291</v>
      </c>
      <c r="R117" s="27"/>
      <c r="S117" s="27"/>
      <c r="T117" s="27"/>
      <c r="U117" s="27"/>
      <c r="V117" s="27"/>
      <c r="W117" s="27"/>
      <c r="X117" s="27"/>
      <c r="Y117" s="27"/>
      <c r="Z117" s="27"/>
      <c r="AA117" s="64">
        <v>0</v>
      </c>
      <c r="AB117" s="65"/>
      <c r="AC117" s="66"/>
      <c r="AD117" s="48" t="s">
        <v>164</v>
      </c>
      <c r="AE117" s="44"/>
      <c r="AF117" s="18" t="s">
        <v>74</v>
      </c>
      <c r="AG117" s="59">
        <f t="shared" si="1"/>
        <v>0</v>
      </c>
      <c r="AH117" s="27"/>
    </row>
    <row r="118" spans="2:34" x14ac:dyDescent="0.25">
      <c r="B118" s="46">
        <v>50</v>
      </c>
      <c r="C118" s="27"/>
      <c r="D118" s="47" t="s">
        <v>292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47" t="s">
        <v>293</v>
      </c>
      <c r="R118" s="27"/>
      <c r="S118" s="27"/>
      <c r="T118" s="27"/>
      <c r="U118" s="27"/>
      <c r="V118" s="27"/>
      <c r="W118" s="27"/>
      <c r="X118" s="27"/>
      <c r="Y118" s="27"/>
      <c r="Z118" s="27"/>
      <c r="AA118" s="64">
        <v>0</v>
      </c>
      <c r="AB118" s="65"/>
      <c r="AC118" s="66"/>
      <c r="AD118" s="48" t="s">
        <v>102</v>
      </c>
      <c r="AE118" s="44"/>
      <c r="AF118" s="18" t="s">
        <v>74</v>
      </c>
      <c r="AG118" s="59">
        <f t="shared" si="1"/>
        <v>0</v>
      </c>
      <c r="AH118" s="27"/>
    </row>
    <row r="119" spans="2:34" ht="25.5" customHeight="1" x14ac:dyDescent="0.25">
      <c r="B119" s="46">
        <v>51</v>
      </c>
      <c r="C119" s="27"/>
      <c r="D119" s="47" t="s">
        <v>294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47" t="s">
        <v>295</v>
      </c>
      <c r="R119" s="27"/>
      <c r="S119" s="27"/>
      <c r="T119" s="27"/>
      <c r="U119" s="27"/>
      <c r="V119" s="27"/>
      <c r="W119" s="27"/>
      <c r="X119" s="27"/>
      <c r="Y119" s="27"/>
      <c r="Z119" s="27"/>
      <c r="AA119" s="64">
        <v>0</v>
      </c>
      <c r="AB119" s="65"/>
      <c r="AC119" s="66"/>
      <c r="AD119" s="48" t="s">
        <v>102</v>
      </c>
      <c r="AE119" s="44"/>
      <c r="AF119" s="18" t="s">
        <v>74</v>
      </c>
      <c r="AG119" s="59">
        <f t="shared" si="1"/>
        <v>0</v>
      </c>
      <c r="AH119" s="27"/>
    </row>
    <row r="120" spans="2:34" ht="18.75" customHeight="1" x14ac:dyDescent="0.25">
      <c r="B120" s="46">
        <v>52</v>
      </c>
      <c r="C120" s="27"/>
      <c r="D120" s="47" t="s">
        <v>296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47" t="s">
        <v>297</v>
      </c>
      <c r="R120" s="27"/>
      <c r="S120" s="27"/>
      <c r="T120" s="27"/>
      <c r="U120" s="27"/>
      <c r="V120" s="27"/>
      <c r="W120" s="27"/>
      <c r="X120" s="27"/>
      <c r="Y120" s="27"/>
      <c r="Z120" s="27"/>
      <c r="AA120" s="64">
        <v>0</v>
      </c>
      <c r="AB120" s="65"/>
      <c r="AC120" s="66"/>
      <c r="AD120" s="48" t="s">
        <v>78</v>
      </c>
      <c r="AE120" s="44"/>
      <c r="AF120" s="18" t="s">
        <v>74</v>
      </c>
      <c r="AG120" s="59">
        <f t="shared" si="1"/>
        <v>0</v>
      </c>
      <c r="AH120" s="27"/>
    </row>
    <row r="121" spans="2:34" x14ac:dyDescent="0.25">
      <c r="B121" s="46">
        <v>53</v>
      </c>
      <c r="C121" s="27"/>
      <c r="D121" s="47" t="s">
        <v>298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47" t="s">
        <v>299</v>
      </c>
      <c r="R121" s="27"/>
      <c r="S121" s="27"/>
      <c r="T121" s="27"/>
      <c r="U121" s="27"/>
      <c r="V121" s="27"/>
      <c r="W121" s="27"/>
      <c r="X121" s="27"/>
      <c r="Y121" s="27"/>
      <c r="Z121" s="27"/>
      <c r="AA121" s="64">
        <v>0</v>
      </c>
      <c r="AB121" s="65"/>
      <c r="AC121" s="66"/>
      <c r="AD121" s="48" t="s">
        <v>78</v>
      </c>
      <c r="AE121" s="44"/>
      <c r="AF121" s="18" t="s">
        <v>74</v>
      </c>
      <c r="AG121" s="59">
        <f t="shared" si="1"/>
        <v>0</v>
      </c>
      <c r="AH121" s="27"/>
    </row>
    <row r="122" spans="2:34" x14ac:dyDescent="0.25">
      <c r="B122" s="46">
        <v>54</v>
      </c>
      <c r="C122" s="27"/>
      <c r="D122" s="47" t="s">
        <v>300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47" t="s">
        <v>301</v>
      </c>
      <c r="R122" s="27"/>
      <c r="S122" s="27"/>
      <c r="T122" s="27"/>
      <c r="U122" s="27"/>
      <c r="V122" s="27"/>
      <c r="W122" s="27"/>
      <c r="X122" s="27"/>
      <c r="Y122" s="27"/>
      <c r="Z122" s="27"/>
      <c r="AA122" s="64">
        <v>0</v>
      </c>
      <c r="AB122" s="65"/>
      <c r="AC122" s="66"/>
      <c r="AD122" s="48" t="s">
        <v>302</v>
      </c>
      <c r="AE122" s="44"/>
      <c r="AF122" s="18" t="s">
        <v>74</v>
      </c>
      <c r="AG122" s="59">
        <f t="shared" si="1"/>
        <v>0</v>
      </c>
      <c r="AH122" s="27"/>
    </row>
    <row r="123" spans="2:34" x14ac:dyDescent="0.25">
      <c r="B123" s="46">
        <v>55</v>
      </c>
      <c r="C123" s="27"/>
      <c r="D123" s="47" t="s">
        <v>303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47" t="s">
        <v>304</v>
      </c>
      <c r="R123" s="27"/>
      <c r="S123" s="27"/>
      <c r="T123" s="27"/>
      <c r="U123" s="27"/>
      <c r="V123" s="27"/>
      <c r="W123" s="27"/>
      <c r="X123" s="27"/>
      <c r="Y123" s="27"/>
      <c r="Z123" s="27"/>
      <c r="AA123" s="64">
        <v>0</v>
      </c>
      <c r="AB123" s="65"/>
      <c r="AC123" s="66"/>
      <c r="AD123" s="48" t="s">
        <v>164</v>
      </c>
      <c r="AE123" s="44"/>
      <c r="AF123" s="18" t="s">
        <v>74</v>
      </c>
      <c r="AG123" s="59">
        <f t="shared" si="1"/>
        <v>0</v>
      </c>
      <c r="AH123" s="27"/>
    </row>
    <row r="124" spans="2:34" x14ac:dyDescent="0.25">
      <c r="B124" s="46">
        <v>56</v>
      </c>
      <c r="C124" s="27"/>
      <c r="D124" s="47" t="s">
        <v>305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47" t="s">
        <v>306</v>
      </c>
      <c r="R124" s="27"/>
      <c r="S124" s="27"/>
      <c r="T124" s="27"/>
      <c r="U124" s="27"/>
      <c r="V124" s="27"/>
      <c r="W124" s="27"/>
      <c r="X124" s="27"/>
      <c r="Y124" s="27"/>
      <c r="Z124" s="27"/>
      <c r="AA124" s="64">
        <v>0</v>
      </c>
      <c r="AB124" s="65"/>
      <c r="AC124" s="66"/>
      <c r="AD124" s="48" t="s">
        <v>84</v>
      </c>
      <c r="AE124" s="44"/>
      <c r="AF124" s="18" t="s">
        <v>289</v>
      </c>
      <c r="AG124" s="59">
        <f t="shared" si="1"/>
        <v>0</v>
      </c>
      <c r="AH124" s="27"/>
    </row>
    <row r="125" spans="2:34" x14ac:dyDescent="0.25">
      <c r="B125" s="46">
        <v>57</v>
      </c>
      <c r="C125" s="27"/>
      <c r="D125" s="47" t="s">
        <v>307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47" t="s">
        <v>308</v>
      </c>
      <c r="R125" s="27"/>
      <c r="S125" s="27"/>
      <c r="T125" s="27"/>
      <c r="U125" s="27"/>
      <c r="V125" s="27"/>
      <c r="W125" s="27"/>
      <c r="X125" s="27"/>
      <c r="Y125" s="27"/>
      <c r="Z125" s="27"/>
      <c r="AA125" s="64">
        <v>0</v>
      </c>
      <c r="AB125" s="65"/>
      <c r="AC125" s="66"/>
      <c r="AD125" s="48" t="s">
        <v>87</v>
      </c>
      <c r="AE125" s="44"/>
      <c r="AF125" s="18" t="s">
        <v>74</v>
      </c>
      <c r="AG125" s="59">
        <f t="shared" si="1"/>
        <v>0</v>
      </c>
      <c r="AH125" s="27"/>
    </row>
    <row r="126" spans="2:34" x14ac:dyDescent="0.25">
      <c r="B126" s="46">
        <v>58</v>
      </c>
      <c r="C126" s="27"/>
      <c r="D126" s="47" t="s">
        <v>309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47" t="s">
        <v>310</v>
      </c>
      <c r="R126" s="27"/>
      <c r="S126" s="27"/>
      <c r="T126" s="27"/>
      <c r="U126" s="27"/>
      <c r="V126" s="27"/>
      <c r="W126" s="27"/>
      <c r="X126" s="27"/>
      <c r="Y126" s="27"/>
      <c r="Z126" s="27"/>
      <c r="AA126" s="64">
        <v>0</v>
      </c>
      <c r="AB126" s="65"/>
      <c r="AC126" s="66"/>
      <c r="AD126" s="48" t="s">
        <v>164</v>
      </c>
      <c r="AE126" s="44"/>
      <c r="AF126" s="18" t="s">
        <v>74</v>
      </c>
      <c r="AG126" s="59">
        <f t="shared" si="1"/>
        <v>0</v>
      </c>
      <c r="AH126" s="27"/>
    </row>
    <row r="127" spans="2:34" x14ac:dyDescent="0.25">
      <c r="B127" s="46">
        <v>59</v>
      </c>
      <c r="C127" s="27"/>
      <c r="D127" s="47" t="s">
        <v>311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47" t="s">
        <v>312</v>
      </c>
      <c r="R127" s="27"/>
      <c r="S127" s="27"/>
      <c r="T127" s="27"/>
      <c r="U127" s="27"/>
      <c r="V127" s="27"/>
      <c r="W127" s="27"/>
      <c r="X127" s="27"/>
      <c r="Y127" s="27"/>
      <c r="Z127" s="27"/>
      <c r="AA127" s="64">
        <v>0</v>
      </c>
      <c r="AB127" s="65"/>
      <c r="AC127" s="66"/>
      <c r="AD127" s="48" t="s">
        <v>102</v>
      </c>
      <c r="AE127" s="44"/>
      <c r="AF127" s="18" t="s">
        <v>74</v>
      </c>
      <c r="AG127" s="59">
        <f t="shared" si="1"/>
        <v>0</v>
      </c>
      <c r="AH127" s="27"/>
    </row>
    <row r="128" spans="2:34" ht="11.45" customHeight="1" x14ac:dyDescent="0.25">
      <c r="B128" s="60" t="str">
        <f>"Montáž celkem: "&amp;TEXT(SUM(AG69:AH127),"000 000,00 Kč")</f>
        <v>Montáž celkem: 000 000,00 Kč</v>
      </c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2"/>
      <c r="AB128" s="62"/>
      <c r="AC128" s="62"/>
      <c r="AD128" s="61"/>
      <c r="AE128" s="61"/>
      <c r="AF128" s="61"/>
      <c r="AG128" s="61"/>
      <c r="AH128" s="61"/>
    </row>
    <row r="129" spans="2:34" ht="2.85" customHeight="1" x14ac:dyDescent="0.25"/>
    <row r="130" spans="2:34" ht="5.65" customHeight="1" x14ac:dyDescent="0.25"/>
    <row r="131" spans="2:34" ht="2.85" customHeight="1" x14ac:dyDescent="0.25"/>
    <row r="132" spans="2:34" ht="0" hidden="1" customHeight="1" x14ac:dyDescent="0.25"/>
    <row r="133" spans="2:34" ht="17.100000000000001" customHeight="1" x14ac:dyDescent="0.25">
      <c r="B133" s="50" t="s">
        <v>313</v>
      </c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</row>
    <row r="134" spans="2:34" ht="2.85" customHeight="1" x14ac:dyDescent="0.25"/>
    <row r="135" spans="2:34" x14ac:dyDescent="0.25">
      <c r="B135" s="70" t="s">
        <v>61</v>
      </c>
      <c r="C135" s="61"/>
      <c r="D135" s="71" t="s">
        <v>62</v>
      </c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71" t="s">
        <v>8</v>
      </c>
      <c r="R135" s="61"/>
      <c r="S135" s="61"/>
      <c r="T135" s="61"/>
      <c r="U135" s="61"/>
      <c r="V135" s="61"/>
      <c r="W135" s="61"/>
      <c r="X135" s="61"/>
      <c r="Y135" s="61"/>
      <c r="Z135" s="61"/>
      <c r="AA135" s="72" t="s">
        <v>63</v>
      </c>
      <c r="AB135" s="73"/>
      <c r="AC135" s="73"/>
      <c r="AD135" s="74" t="s">
        <v>64</v>
      </c>
      <c r="AE135" s="75"/>
      <c r="AF135" s="17" t="s">
        <v>65</v>
      </c>
      <c r="AG135" s="70" t="s">
        <v>66</v>
      </c>
      <c r="AH135" s="61"/>
    </row>
    <row r="136" spans="2:34" x14ac:dyDescent="0.25">
      <c r="B136" s="46">
        <v>1</v>
      </c>
      <c r="C136" s="27"/>
      <c r="D136" s="47" t="s">
        <v>314</v>
      </c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47" t="s">
        <v>315</v>
      </c>
      <c r="R136" s="27"/>
      <c r="S136" s="27"/>
      <c r="T136" s="27"/>
      <c r="U136" s="27"/>
      <c r="V136" s="27"/>
      <c r="W136" s="27"/>
      <c r="X136" s="27"/>
      <c r="Y136" s="27"/>
      <c r="Z136" s="27"/>
      <c r="AA136" s="67">
        <v>0</v>
      </c>
      <c r="AB136" s="68"/>
      <c r="AC136" s="69"/>
      <c r="AD136" s="48" t="s">
        <v>90</v>
      </c>
      <c r="AE136" s="44"/>
      <c r="AF136" s="18" t="s">
        <v>316</v>
      </c>
      <c r="AG136" s="59">
        <f>AD136*AA136</f>
        <v>0</v>
      </c>
      <c r="AH136" s="27"/>
    </row>
    <row r="137" spans="2:34" ht="30" customHeight="1" x14ac:dyDescent="0.25">
      <c r="B137" s="46">
        <v>2</v>
      </c>
      <c r="C137" s="27"/>
      <c r="D137" s="47" t="s">
        <v>317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47" t="s">
        <v>318</v>
      </c>
      <c r="R137" s="27"/>
      <c r="S137" s="27"/>
      <c r="T137" s="27"/>
      <c r="U137" s="27"/>
      <c r="V137" s="27"/>
      <c r="W137" s="27"/>
      <c r="X137" s="27"/>
      <c r="Y137" s="27"/>
      <c r="Z137" s="27"/>
      <c r="AA137" s="67">
        <v>0</v>
      </c>
      <c r="AB137" s="68"/>
      <c r="AC137" s="69"/>
      <c r="AD137" s="48" t="s">
        <v>90</v>
      </c>
      <c r="AE137" s="44"/>
      <c r="AF137" s="18" t="s">
        <v>70</v>
      </c>
      <c r="AG137" s="59">
        <f t="shared" ref="AG137:AG139" si="2">AD137*AA137</f>
        <v>0</v>
      </c>
      <c r="AH137" s="27"/>
    </row>
    <row r="138" spans="2:34" ht="30" customHeight="1" x14ac:dyDescent="0.25">
      <c r="B138" s="46">
        <v>3</v>
      </c>
      <c r="C138" s="27"/>
      <c r="D138" s="47" t="s">
        <v>319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47" t="s">
        <v>320</v>
      </c>
      <c r="R138" s="27"/>
      <c r="S138" s="27"/>
      <c r="T138" s="27"/>
      <c r="U138" s="27"/>
      <c r="V138" s="27"/>
      <c r="W138" s="27"/>
      <c r="X138" s="27"/>
      <c r="Y138" s="27"/>
      <c r="Z138" s="27"/>
      <c r="AA138" s="67">
        <v>0</v>
      </c>
      <c r="AB138" s="68"/>
      <c r="AC138" s="69"/>
      <c r="AD138" s="48" t="s">
        <v>90</v>
      </c>
      <c r="AE138" s="44"/>
      <c r="AF138" s="18" t="s">
        <v>70</v>
      </c>
      <c r="AG138" s="59">
        <f t="shared" si="2"/>
        <v>0</v>
      </c>
      <c r="AH138" s="27"/>
    </row>
    <row r="139" spans="2:34" x14ac:dyDescent="0.25">
      <c r="B139" s="46">
        <v>4</v>
      </c>
      <c r="C139" s="27"/>
      <c r="D139" s="47" t="s">
        <v>321</v>
      </c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47" t="s">
        <v>322</v>
      </c>
      <c r="R139" s="27"/>
      <c r="S139" s="27"/>
      <c r="T139" s="27"/>
      <c r="U139" s="27"/>
      <c r="V139" s="27"/>
      <c r="W139" s="27"/>
      <c r="X139" s="27"/>
      <c r="Y139" s="27"/>
      <c r="Z139" s="27"/>
      <c r="AA139" s="67">
        <v>0</v>
      </c>
      <c r="AB139" s="68"/>
      <c r="AC139" s="69"/>
      <c r="AD139" s="48" t="s">
        <v>90</v>
      </c>
      <c r="AE139" s="44"/>
      <c r="AF139" s="18" t="s">
        <v>316</v>
      </c>
      <c r="AG139" s="59">
        <f t="shared" si="2"/>
        <v>0</v>
      </c>
      <c r="AH139" s="27"/>
    </row>
    <row r="140" spans="2:34" ht="11.25" customHeight="1" x14ac:dyDescent="0.25">
      <c r="B140" s="60" t="str">
        <f>"Zemní práce celkem: "&amp;TEXT(SUM(AG136:AH139),"0 000,00 Kč")</f>
        <v>Zemní práce celkem: 0 000,00 Kč</v>
      </c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2"/>
      <c r="AB140" s="62"/>
      <c r="AC140" s="62"/>
      <c r="AD140" s="61"/>
      <c r="AE140" s="61"/>
      <c r="AF140" s="61"/>
      <c r="AG140" s="61"/>
      <c r="AH140" s="61"/>
    </row>
    <row r="141" spans="2:34" ht="0" hidden="1" customHeight="1" x14ac:dyDescent="0.25"/>
    <row r="142" spans="2:34" ht="2.85" customHeight="1" x14ac:dyDescent="0.25"/>
    <row r="143" spans="2:34" ht="5.65" customHeight="1" x14ac:dyDescent="0.25"/>
    <row r="144" spans="2:34" ht="2.85" customHeight="1" x14ac:dyDescent="0.25"/>
    <row r="145" spans="2:34" ht="0" hidden="1" customHeight="1" x14ac:dyDescent="0.25"/>
    <row r="146" spans="2:34" ht="17.100000000000001" customHeight="1" x14ac:dyDescent="0.25">
      <c r="B146" s="50" t="s">
        <v>323</v>
      </c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</row>
    <row r="147" spans="2:34" ht="2.85" customHeight="1" x14ac:dyDescent="0.25"/>
    <row r="148" spans="2:34" x14ac:dyDescent="0.25">
      <c r="B148" s="70" t="s">
        <v>61</v>
      </c>
      <c r="C148" s="61"/>
      <c r="D148" s="71" t="s">
        <v>62</v>
      </c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71" t="s">
        <v>8</v>
      </c>
      <c r="R148" s="61"/>
      <c r="S148" s="61"/>
      <c r="T148" s="61"/>
      <c r="U148" s="61"/>
      <c r="V148" s="61"/>
      <c r="W148" s="61"/>
      <c r="X148" s="61"/>
      <c r="Y148" s="61"/>
      <c r="Z148" s="61"/>
      <c r="AA148" s="72" t="s">
        <v>63</v>
      </c>
      <c r="AB148" s="73"/>
      <c r="AC148" s="73"/>
      <c r="AD148" s="74" t="s">
        <v>64</v>
      </c>
      <c r="AE148" s="75"/>
      <c r="AF148" s="17" t="s">
        <v>65</v>
      </c>
      <c r="AG148" s="70" t="s">
        <v>66</v>
      </c>
      <c r="AH148" s="61"/>
    </row>
    <row r="149" spans="2:34" ht="51" customHeight="1" x14ac:dyDescent="0.25">
      <c r="B149" s="46">
        <v>1</v>
      </c>
      <c r="C149" s="27"/>
      <c r="D149" s="47" t="s">
        <v>13</v>
      </c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47" t="s">
        <v>324</v>
      </c>
      <c r="R149" s="27"/>
      <c r="S149" s="27"/>
      <c r="T149" s="27"/>
      <c r="U149" s="27"/>
      <c r="V149" s="27"/>
      <c r="W149" s="27"/>
      <c r="X149" s="27"/>
      <c r="Y149" s="27"/>
      <c r="Z149" s="27"/>
      <c r="AA149" s="67">
        <v>0</v>
      </c>
      <c r="AB149" s="68"/>
      <c r="AC149" s="69"/>
      <c r="AD149" s="48" t="s">
        <v>102</v>
      </c>
      <c r="AE149" s="44"/>
      <c r="AF149" s="18" t="s">
        <v>325</v>
      </c>
      <c r="AG149" s="59">
        <f>AD149*AA149</f>
        <v>0</v>
      </c>
      <c r="AH149" s="27"/>
    </row>
    <row r="150" spans="2:34" x14ac:dyDescent="0.25">
      <c r="B150" s="46">
        <v>2</v>
      </c>
      <c r="C150" s="27"/>
      <c r="D150" s="47" t="s">
        <v>326</v>
      </c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47" t="s">
        <v>327</v>
      </c>
      <c r="R150" s="27"/>
      <c r="S150" s="27"/>
      <c r="T150" s="27"/>
      <c r="U150" s="27"/>
      <c r="V150" s="27"/>
      <c r="W150" s="27"/>
      <c r="X150" s="27"/>
      <c r="Y150" s="27"/>
      <c r="Z150" s="27"/>
      <c r="AA150" s="67">
        <v>0</v>
      </c>
      <c r="AB150" s="68"/>
      <c r="AC150" s="69"/>
      <c r="AD150" s="48" t="s">
        <v>328</v>
      </c>
      <c r="AE150" s="44"/>
      <c r="AF150" s="18" t="s">
        <v>74</v>
      </c>
      <c r="AG150" s="59">
        <f t="shared" ref="AG150:AG160" si="3">AD150*AA150</f>
        <v>0</v>
      </c>
      <c r="AH150" s="27"/>
    </row>
    <row r="151" spans="2:34" x14ac:dyDescent="0.25">
      <c r="B151" s="46">
        <v>3</v>
      </c>
      <c r="C151" s="27"/>
      <c r="D151" s="47" t="s">
        <v>329</v>
      </c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47" t="s">
        <v>330</v>
      </c>
      <c r="R151" s="27"/>
      <c r="S151" s="27"/>
      <c r="T151" s="27"/>
      <c r="U151" s="27"/>
      <c r="V151" s="27"/>
      <c r="W151" s="27"/>
      <c r="X151" s="27"/>
      <c r="Y151" s="27"/>
      <c r="Z151" s="27"/>
      <c r="AA151" s="64">
        <v>0</v>
      </c>
      <c r="AB151" s="65"/>
      <c r="AC151" s="66"/>
      <c r="AD151" s="48" t="s">
        <v>244</v>
      </c>
      <c r="AE151" s="44"/>
      <c r="AF151" s="18" t="s">
        <v>74</v>
      </c>
      <c r="AG151" s="59">
        <f t="shared" si="3"/>
        <v>0</v>
      </c>
      <c r="AH151" s="27"/>
    </row>
    <row r="152" spans="2:34" x14ac:dyDescent="0.25">
      <c r="B152" s="46">
        <v>4</v>
      </c>
      <c r="C152" s="27"/>
      <c r="D152" s="47" t="s">
        <v>331</v>
      </c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47" t="s">
        <v>332</v>
      </c>
      <c r="R152" s="27"/>
      <c r="S152" s="27"/>
      <c r="T152" s="27"/>
      <c r="U152" s="27"/>
      <c r="V152" s="27"/>
      <c r="W152" s="27"/>
      <c r="X152" s="27"/>
      <c r="Y152" s="27"/>
      <c r="Z152" s="27"/>
      <c r="AA152" s="64">
        <v>0</v>
      </c>
      <c r="AB152" s="65"/>
      <c r="AC152" s="66"/>
      <c r="AD152" s="48" t="s">
        <v>333</v>
      </c>
      <c r="AE152" s="44"/>
      <c r="AF152" s="18" t="s">
        <v>74</v>
      </c>
      <c r="AG152" s="59">
        <f t="shared" si="3"/>
        <v>0</v>
      </c>
      <c r="AH152" s="27"/>
    </row>
    <row r="153" spans="2:34" x14ac:dyDescent="0.25">
      <c r="B153" s="46">
        <v>5</v>
      </c>
      <c r="C153" s="27"/>
      <c r="D153" s="47" t="s">
        <v>334</v>
      </c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47" t="s">
        <v>335</v>
      </c>
      <c r="R153" s="27"/>
      <c r="S153" s="27"/>
      <c r="T153" s="27"/>
      <c r="U153" s="27"/>
      <c r="V153" s="27"/>
      <c r="W153" s="27"/>
      <c r="X153" s="27"/>
      <c r="Y153" s="27"/>
      <c r="Z153" s="27"/>
      <c r="AA153" s="64">
        <v>0</v>
      </c>
      <c r="AB153" s="65"/>
      <c r="AC153" s="66"/>
      <c r="AD153" s="48" t="s">
        <v>78</v>
      </c>
      <c r="AE153" s="44"/>
      <c r="AF153" s="18" t="s">
        <v>74</v>
      </c>
      <c r="AG153" s="59">
        <f t="shared" si="3"/>
        <v>0</v>
      </c>
      <c r="AH153" s="27"/>
    </row>
    <row r="154" spans="2:34" x14ac:dyDescent="0.25">
      <c r="B154" s="46">
        <v>6</v>
      </c>
      <c r="C154" s="27"/>
      <c r="D154" s="47" t="s">
        <v>336</v>
      </c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47" t="s">
        <v>337</v>
      </c>
      <c r="R154" s="27"/>
      <c r="S154" s="27"/>
      <c r="T154" s="27"/>
      <c r="U154" s="27"/>
      <c r="V154" s="27"/>
      <c r="W154" s="27"/>
      <c r="X154" s="27"/>
      <c r="Y154" s="27"/>
      <c r="Z154" s="27"/>
      <c r="AA154" s="64">
        <v>0</v>
      </c>
      <c r="AB154" s="65"/>
      <c r="AC154" s="66"/>
      <c r="AD154" s="48">
        <v>1460</v>
      </c>
      <c r="AE154" s="44"/>
      <c r="AF154" s="18" t="s">
        <v>70</v>
      </c>
      <c r="AG154" s="59">
        <f t="shared" si="3"/>
        <v>0</v>
      </c>
      <c r="AH154" s="27"/>
    </row>
    <row r="155" spans="2:34" x14ac:dyDescent="0.25">
      <c r="B155" s="46">
        <v>7</v>
      </c>
      <c r="C155" s="27"/>
      <c r="D155" s="47" t="s">
        <v>338</v>
      </c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47" t="s">
        <v>339</v>
      </c>
      <c r="R155" s="27"/>
      <c r="S155" s="27"/>
      <c r="T155" s="27"/>
      <c r="U155" s="27"/>
      <c r="V155" s="27"/>
      <c r="W155" s="27"/>
      <c r="X155" s="27"/>
      <c r="Y155" s="27"/>
      <c r="Z155" s="27"/>
      <c r="AA155" s="64">
        <v>0</v>
      </c>
      <c r="AB155" s="65"/>
      <c r="AC155" s="66"/>
      <c r="AD155" s="48" t="s">
        <v>340</v>
      </c>
      <c r="AE155" s="44"/>
      <c r="AF155" s="18" t="s">
        <v>70</v>
      </c>
      <c r="AG155" s="59">
        <f t="shared" si="3"/>
        <v>0</v>
      </c>
      <c r="AH155" s="27"/>
    </row>
    <row r="156" spans="2:34" x14ac:dyDescent="0.25">
      <c r="B156" s="46">
        <v>8</v>
      </c>
      <c r="C156" s="27"/>
      <c r="D156" s="47" t="s">
        <v>341</v>
      </c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47" t="s">
        <v>342</v>
      </c>
      <c r="R156" s="27"/>
      <c r="S156" s="27"/>
      <c r="T156" s="27"/>
      <c r="U156" s="27"/>
      <c r="V156" s="27"/>
      <c r="W156" s="27"/>
      <c r="X156" s="27"/>
      <c r="Y156" s="27"/>
      <c r="Z156" s="27"/>
      <c r="AA156" s="64">
        <v>0</v>
      </c>
      <c r="AB156" s="65"/>
      <c r="AC156" s="66"/>
      <c r="AD156" s="48" t="s">
        <v>343</v>
      </c>
      <c r="AE156" s="44"/>
      <c r="AF156" s="18" t="s">
        <v>70</v>
      </c>
      <c r="AG156" s="59">
        <f t="shared" si="3"/>
        <v>0</v>
      </c>
      <c r="AH156" s="27"/>
    </row>
    <row r="157" spans="2:34" ht="23.25" customHeight="1" x14ac:dyDescent="0.25">
      <c r="B157" s="46">
        <v>9</v>
      </c>
      <c r="C157" s="27"/>
      <c r="D157" s="47" t="s">
        <v>344</v>
      </c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47" t="s">
        <v>345</v>
      </c>
      <c r="R157" s="27"/>
      <c r="S157" s="27"/>
      <c r="T157" s="27"/>
      <c r="U157" s="27"/>
      <c r="V157" s="27"/>
      <c r="W157" s="27"/>
      <c r="X157" s="27"/>
      <c r="Y157" s="27"/>
      <c r="Z157" s="27"/>
      <c r="AA157" s="64">
        <v>0</v>
      </c>
      <c r="AB157" s="65"/>
      <c r="AC157" s="66"/>
      <c r="AD157" s="48" t="s">
        <v>346</v>
      </c>
      <c r="AE157" s="44"/>
      <c r="AF157" s="18" t="s">
        <v>347</v>
      </c>
      <c r="AG157" s="59">
        <f t="shared" si="3"/>
        <v>0</v>
      </c>
      <c r="AH157" s="27"/>
    </row>
    <row r="158" spans="2:34" x14ac:dyDescent="0.25">
      <c r="B158" s="46">
        <v>10</v>
      </c>
      <c r="C158" s="27"/>
      <c r="D158" s="47" t="s">
        <v>348</v>
      </c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47" t="s">
        <v>349</v>
      </c>
      <c r="R158" s="27"/>
      <c r="S158" s="27"/>
      <c r="T158" s="27"/>
      <c r="U158" s="27"/>
      <c r="V158" s="27"/>
      <c r="W158" s="27"/>
      <c r="X158" s="27"/>
      <c r="Y158" s="27"/>
      <c r="Z158" s="27"/>
      <c r="AA158" s="64">
        <v>0</v>
      </c>
      <c r="AB158" s="65"/>
      <c r="AC158" s="66"/>
      <c r="AD158" s="48" t="s">
        <v>350</v>
      </c>
      <c r="AE158" s="44"/>
      <c r="AF158" s="18" t="s">
        <v>347</v>
      </c>
      <c r="AG158" s="59">
        <f t="shared" si="3"/>
        <v>0</v>
      </c>
      <c r="AH158" s="27"/>
    </row>
    <row r="159" spans="2:34" x14ac:dyDescent="0.25">
      <c r="B159" s="46">
        <v>11</v>
      </c>
      <c r="C159" s="27"/>
      <c r="D159" s="47" t="s">
        <v>351</v>
      </c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47" t="s">
        <v>352</v>
      </c>
      <c r="R159" s="27"/>
      <c r="S159" s="27"/>
      <c r="T159" s="27"/>
      <c r="U159" s="27"/>
      <c r="V159" s="27"/>
      <c r="W159" s="27"/>
      <c r="X159" s="27"/>
      <c r="Y159" s="27"/>
      <c r="Z159" s="27"/>
      <c r="AA159" s="64">
        <v>0</v>
      </c>
      <c r="AB159" s="65"/>
      <c r="AC159" s="66"/>
      <c r="AD159" s="48" t="s">
        <v>346</v>
      </c>
      <c r="AE159" s="44"/>
      <c r="AF159" s="18" t="s">
        <v>347</v>
      </c>
      <c r="AG159" s="59">
        <f t="shared" si="3"/>
        <v>0</v>
      </c>
      <c r="AH159" s="27"/>
    </row>
    <row r="160" spans="2:34" ht="23.25" customHeight="1" x14ac:dyDescent="0.25">
      <c r="B160" s="46">
        <v>12</v>
      </c>
      <c r="C160" s="27"/>
      <c r="D160" s="47" t="s">
        <v>353</v>
      </c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47" t="s">
        <v>354</v>
      </c>
      <c r="R160" s="27"/>
      <c r="S160" s="27"/>
      <c r="T160" s="27"/>
      <c r="U160" s="27"/>
      <c r="V160" s="27"/>
      <c r="W160" s="27"/>
      <c r="X160" s="27"/>
      <c r="Y160" s="27"/>
      <c r="Z160" s="27"/>
      <c r="AA160" s="64">
        <v>0</v>
      </c>
      <c r="AB160" s="65"/>
      <c r="AC160" s="66"/>
      <c r="AD160" s="48" t="s">
        <v>346</v>
      </c>
      <c r="AE160" s="44"/>
      <c r="AF160" s="18" t="s">
        <v>347</v>
      </c>
      <c r="AG160" s="59">
        <f t="shared" si="3"/>
        <v>0</v>
      </c>
      <c r="AH160" s="27"/>
    </row>
    <row r="161" spans="2:34" ht="11.25" customHeight="1" x14ac:dyDescent="0.25">
      <c r="B161" s="60" t="str">
        <f>"Stavební práce celkem: "&amp;TEXT(SUM(AG149:AH160),"000 000,00 Kč")</f>
        <v>Stavební práce celkem: 000 000,00 Kč</v>
      </c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2"/>
      <c r="AB161" s="62"/>
      <c r="AC161" s="62"/>
      <c r="AD161" s="61"/>
      <c r="AE161" s="61"/>
      <c r="AF161" s="61"/>
      <c r="AG161" s="61"/>
      <c r="AH161" s="61"/>
    </row>
    <row r="162" spans="2:34" ht="0" hidden="1" customHeight="1" x14ac:dyDescent="0.25"/>
    <row r="163" spans="2:34" ht="2.85" customHeight="1" x14ac:dyDescent="0.25"/>
    <row r="164" spans="2:34" ht="5.65" customHeight="1" x14ac:dyDescent="0.25"/>
    <row r="165" spans="2:34" ht="2.85" customHeight="1" x14ac:dyDescent="0.25"/>
    <row r="166" spans="2:34" ht="17.100000000000001" customHeight="1" x14ac:dyDescent="0.25">
      <c r="B166" s="50" t="s">
        <v>355</v>
      </c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</row>
    <row r="167" spans="2:34" ht="2.85" customHeight="1" x14ac:dyDescent="0.25"/>
    <row r="168" spans="2:34" x14ac:dyDescent="0.25">
      <c r="B168" s="70" t="s">
        <v>61</v>
      </c>
      <c r="C168" s="61"/>
      <c r="D168" s="71" t="s">
        <v>62</v>
      </c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71" t="s">
        <v>8</v>
      </c>
      <c r="R168" s="61"/>
      <c r="S168" s="61"/>
      <c r="T168" s="61"/>
      <c r="U168" s="61"/>
      <c r="V168" s="61"/>
      <c r="W168" s="61"/>
      <c r="X168" s="61"/>
      <c r="Y168" s="61"/>
      <c r="Z168" s="61"/>
      <c r="AA168" s="72" t="s">
        <v>63</v>
      </c>
      <c r="AB168" s="73"/>
      <c r="AC168" s="73"/>
      <c r="AD168" s="74" t="s">
        <v>64</v>
      </c>
      <c r="AE168" s="75"/>
      <c r="AF168" s="17" t="s">
        <v>65</v>
      </c>
      <c r="AG168" s="70" t="s">
        <v>66</v>
      </c>
      <c r="AH168" s="61"/>
    </row>
    <row r="169" spans="2:34" ht="30" customHeight="1" x14ac:dyDescent="0.25">
      <c r="B169" s="46">
        <v>1</v>
      </c>
      <c r="C169" s="27"/>
      <c r="D169" s="47" t="s">
        <v>13</v>
      </c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47" t="s">
        <v>356</v>
      </c>
      <c r="R169" s="27"/>
      <c r="S169" s="27"/>
      <c r="T169" s="27"/>
      <c r="U169" s="27"/>
      <c r="V169" s="27"/>
      <c r="W169" s="27"/>
      <c r="X169" s="27"/>
      <c r="Y169" s="27"/>
      <c r="Z169" s="27"/>
      <c r="AA169" s="67">
        <v>0</v>
      </c>
      <c r="AB169" s="68"/>
      <c r="AC169" s="69"/>
      <c r="AD169" s="48">
        <v>4200</v>
      </c>
      <c r="AE169" s="44"/>
      <c r="AF169" s="18" t="s">
        <v>316</v>
      </c>
      <c r="AG169" s="59">
        <f>AD169*AA169</f>
        <v>0</v>
      </c>
      <c r="AH169" s="27"/>
    </row>
    <row r="170" spans="2:34" ht="39" customHeight="1" x14ac:dyDescent="0.25">
      <c r="B170" s="46">
        <v>2</v>
      </c>
      <c r="C170" s="27"/>
      <c r="D170" s="47" t="s">
        <v>13</v>
      </c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47" t="s">
        <v>357</v>
      </c>
      <c r="R170" s="27"/>
      <c r="S170" s="27"/>
      <c r="T170" s="27"/>
      <c r="U170" s="27"/>
      <c r="V170" s="27"/>
      <c r="W170" s="27"/>
      <c r="X170" s="27"/>
      <c r="Y170" s="27"/>
      <c r="Z170" s="27"/>
      <c r="AA170" s="67">
        <v>0</v>
      </c>
      <c r="AB170" s="68"/>
      <c r="AC170" s="69"/>
      <c r="AD170" s="48" t="s">
        <v>102</v>
      </c>
      <c r="AE170" s="44"/>
      <c r="AF170" s="18" t="s">
        <v>325</v>
      </c>
      <c r="AG170" s="59">
        <f t="shared" ref="AG170:AG175" si="4">AD170*AA170</f>
        <v>0</v>
      </c>
      <c r="AH170" s="27"/>
    </row>
    <row r="171" spans="2:34" ht="37.5" customHeight="1" x14ac:dyDescent="0.25">
      <c r="B171" s="46">
        <v>3</v>
      </c>
      <c r="C171" s="27"/>
      <c r="D171" s="47" t="s">
        <v>358</v>
      </c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47" t="s">
        <v>359</v>
      </c>
      <c r="R171" s="27"/>
      <c r="S171" s="27"/>
      <c r="T171" s="27"/>
      <c r="U171" s="27"/>
      <c r="V171" s="27"/>
      <c r="W171" s="27"/>
      <c r="X171" s="27"/>
      <c r="Y171" s="27"/>
      <c r="Z171" s="27"/>
      <c r="AA171" s="64">
        <v>0</v>
      </c>
      <c r="AB171" s="65"/>
      <c r="AC171" s="66"/>
      <c r="AD171" s="48">
        <v>1814</v>
      </c>
      <c r="AE171" s="44"/>
      <c r="AF171" s="18" t="s">
        <v>316</v>
      </c>
      <c r="AG171" s="59">
        <f t="shared" si="4"/>
        <v>0</v>
      </c>
      <c r="AH171" s="27"/>
    </row>
    <row r="172" spans="2:34" ht="30" customHeight="1" x14ac:dyDescent="0.25">
      <c r="B172" s="46">
        <v>4</v>
      </c>
      <c r="C172" s="27"/>
      <c r="D172" s="47" t="s">
        <v>360</v>
      </c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47" t="s">
        <v>361</v>
      </c>
      <c r="R172" s="27"/>
      <c r="S172" s="27"/>
      <c r="T172" s="27"/>
      <c r="U172" s="27"/>
      <c r="V172" s="27"/>
      <c r="W172" s="27"/>
      <c r="X172" s="27"/>
      <c r="Y172" s="27"/>
      <c r="Z172" s="27"/>
      <c r="AA172" s="64">
        <v>0</v>
      </c>
      <c r="AB172" s="65"/>
      <c r="AC172" s="66"/>
      <c r="AD172" s="48" t="s">
        <v>362</v>
      </c>
      <c r="AE172" s="44"/>
      <c r="AF172" s="18" t="s">
        <v>316</v>
      </c>
      <c r="AG172" s="59">
        <f t="shared" si="4"/>
        <v>0</v>
      </c>
      <c r="AH172" s="27"/>
    </row>
    <row r="173" spans="2:34" ht="30" customHeight="1" x14ac:dyDescent="0.25">
      <c r="B173" s="46">
        <v>5</v>
      </c>
      <c r="C173" s="27"/>
      <c r="D173" s="47" t="s">
        <v>363</v>
      </c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47" t="s">
        <v>364</v>
      </c>
      <c r="R173" s="27"/>
      <c r="S173" s="27"/>
      <c r="T173" s="27"/>
      <c r="U173" s="27"/>
      <c r="V173" s="27"/>
      <c r="W173" s="27"/>
      <c r="X173" s="27"/>
      <c r="Y173" s="27"/>
      <c r="Z173" s="27"/>
      <c r="AA173" s="64">
        <v>0</v>
      </c>
      <c r="AB173" s="65"/>
      <c r="AC173" s="66"/>
      <c r="AD173" s="48">
        <v>4200</v>
      </c>
      <c r="AE173" s="44"/>
      <c r="AF173" s="18" t="s">
        <v>316</v>
      </c>
      <c r="AG173" s="59">
        <f t="shared" si="4"/>
        <v>0</v>
      </c>
      <c r="AH173" s="27"/>
    </row>
    <row r="174" spans="2:34" ht="39" customHeight="1" x14ac:dyDescent="0.25">
      <c r="B174" s="46">
        <v>6</v>
      </c>
      <c r="C174" s="27"/>
      <c r="D174" s="47" t="s">
        <v>365</v>
      </c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47" t="s">
        <v>366</v>
      </c>
      <c r="R174" s="27"/>
      <c r="S174" s="27"/>
      <c r="T174" s="27"/>
      <c r="U174" s="27"/>
      <c r="V174" s="27"/>
      <c r="W174" s="27"/>
      <c r="X174" s="27"/>
      <c r="Y174" s="27"/>
      <c r="Z174" s="27"/>
      <c r="AA174" s="64">
        <v>0</v>
      </c>
      <c r="AB174" s="65"/>
      <c r="AC174" s="66"/>
      <c r="AD174" s="48" t="s">
        <v>367</v>
      </c>
      <c r="AE174" s="44"/>
      <c r="AF174" s="18" t="s">
        <v>316</v>
      </c>
      <c r="AG174" s="59">
        <f t="shared" si="4"/>
        <v>0</v>
      </c>
      <c r="AH174" s="27"/>
    </row>
    <row r="175" spans="2:34" ht="72.75" customHeight="1" x14ac:dyDescent="0.25">
      <c r="B175" s="46">
        <v>7</v>
      </c>
      <c r="C175" s="27"/>
      <c r="D175" s="47" t="s">
        <v>368</v>
      </c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47" t="s">
        <v>369</v>
      </c>
      <c r="R175" s="27"/>
      <c r="S175" s="27"/>
      <c r="T175" s="27"/>
      <c r="U175" s="27"/>
      <c r="V175" s="27"/>
      <c r="W175" s="27"/>
      <c r="X175" s="27"/>
      <c r="Y175" s="27"/>
      <c r="Z175" s="27"/>
      <c r="AA175" s="64">
        <v>0</v>
      </c>
      <c r="AB175" s="65"/>
      <c r="AC175" s="66"/>
      <c r="AD175" s="48">
        <v>1814</v>
      </c>
      <c r="AE175" s="44"/>
      <c r="AF175" s="18" t="s">
        <v>316</v>
      </c>
      <c r="AG175" s="59">
        <f t="shared" si="4"/>
        <v>0</v>
      </c>
      <c r="AH175" s="27"/>
    </row>
    <row r="176" spans="2:34" ht="11.25" customHeight="1" x14ac:dyDescent="0.25">
      <c r="B176" s="60" t="str">
        <f>"PSV celkem: "&amp;TEXT(SUM(AG169:AH175),"000 000,00 Kč")</f>
        <v>PSV celkem: 000 000,00 Kč</v>
      </c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2"/>
      <c r="AB176" s="62"/>
      <c r="AC176" s="62"/>
      <c r="AD176" s="61"/>
      <c r="AE176" s="61"/>
      <c r="AF176" s="61"/>
      <c r="AG176" s="61"/>
      <c r="AH176" s="61"/>
    </row>
    <row r="177" spans="2:34" ht="0" hidden="1" customHeight="1" x14ac:dyDescent="0.25"/>
    <row r="178" spans="2:34" ht="2.85" customHeight="1" x14ac:dyDescent="0.25"/>
    <row r="179" spans="2:34" ht="5.65" customHeight="1" x14ac:dyDescent="0.25"/>
    <row r="180" spans="2:34" ht="2.85" customHeight="1" x14ac:dyDescent="0.25"/>
    <row r="181" spans="2:34" ht="0" hidden="1" customHeight="1" x14ac:dyDescent="0.25"/>
    <row r="182" spans="2:34" ht="17.100000000000001" customHeight="1" x14ac:dyDescent="0.25">
      <c r="B182" s="50" t="s">
        <v>370</v>
      </c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</row>
    <row r="183" spans="2:34" ht="2.85" customHeight="1" x14ac:dyDescent="0.25"/>
    <row r="184" spans="2:34" x14ac:dyDescent="0.25">
      <c r="B184" s="70" t="s">
        <v>61</v>
      </c>
      <c r="C184" s="61"/>
      <c r="D184" s="71" t="s">
        <v>62</v>
      </c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71" t="s">
        <v>8</v>
      </c>
      <c r="R184" s="61"/>
      <c r="S184" s="61"/>
      <c r="T184" s="61"/>
      <c r="U184" s="61"/>
      <c r="V184" s="61"/>
      <c r="W184" s="61"/>
      <c r="X184" s="61"/>
      <c r="Y184" s="61"/>
      <c r="Z184" s="61"/>
      <c r="AA184" s="72" t="s">
        <v>63</v>
      </c>
      <c r="AB184" s="73"/>
      <c r="AC184" s="73"/>
      <c r="AD184" s="74" t="s">
        <v>64</v>
      </c>
      <c r="AE184" s="75"/>
      <c r="AF184" s="17" t="s">
        <v>65</v>
      </c>
      <c r="AG184" s="70" t="s">
        <v>66</v>
      </c>
      <c r="AH184" s="61"/>
    </row>
    <row r="185" spans="2:34" ht="30" customHeight="1" x14ac:dyDescent="0.25">
      <c r="B185" s="46">
        <v>2</v>
      </c>
      <c r="C185" s="27"/>
      <c r="D185" s="47" t="s">
        <v>371</v>
      </c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47" t="s">
        <v>372</v>
      </c>
      <c r="R185" s="27"/>
      <c r="S185" s="27"/>
      <c r="T185" s="27"/>
      <c r="U185" s="27"/>
      <c r="V185" s="27"/>
      <c r="W185" s="27"/>
      <c r="X185" s="27"/>
      <c r="Y185" s="27"/>
      <c r="Z185" s="27"/>
      <c r="AA185" s="67">
        <v>0</v>
      </c>
      <c r="AB185" s="68"/>
      <c r="AC185" s="69"/>
      <c r="AD185" s="48" t="s">
        <v>102</v>
      </c>
      <c r="AE185" s="44"/>
      <c r="AF185" s="18" t="s">
        <v>325</v>
      </c>
      <c r="AG185" s="59">
        <f t="shared" ref="AG185:AG188" si="5">AD185*AA185</f>
        <v>0</v>
      </c>
      <c r="AH185" s="27"/>
    </row>
    <row r="186" spans="2:34" ht="51" customHeight="1" x14ac:dyDescent="0.25">
      <c r="B186" s="46">
        <v>3</v>
      </c>
      <c r="C186" s="27"/>
      <c r="D186" s="47" t="s">
        <v>373</v>
      </c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47" t="s">
        <v>374</v>
      </c>
      <c r="R186" s="27"/>
      <c r="S186" s="27"/>
      <c r="T186" s="27"/>
      <c r="U186" s="27"/>
      <c r="V186" s="27"/>
      <c r="W186" s="27"/>
      <c r="X186" s="27"/>
      <c r="Y186" s="27"/>
      <c r="Z186" s="27"/>
      <c r="AA186" s="67">
        <v>0</v>
      </c>
      <c r="AB186" s="68"/>
      <c r="AC186" s="69"/>
      <c r="AD186" s="48" t="s">
        <v>102</v>
      </c>
      <c r="AE186" s="44"/>
      <c r="AF186" s="18" t="s">
        <v>325</v>
      </c>
      <c r="AG186" s="59">
        <f t="shared" si="5"/>
        <v>0</v>
      </c>
      <c r="AH186" s="27"/>
    </row>
    <row r="187" spans="2:34" ht="30" customHeight="1" x14ac:dyDescent="0.25">
      <c r="B187" s="46">
        <v>4</v>
      </c>
      <c r="C187" s="27"/>
      <c r="D187" s="47" t="s">
        <v>375</v>
      </c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47" t="s">
        <v>376</v>
      </c>
      <c r="R187" s="27"/>
      <c r="S187" s="27"/>
      <c r="T187" s="27"/>
      <c r="U187" s="27"/>
      <c r="V187" s="27"/>
      <c r="W187" s="27"/>
      <c r="X187" s="27"/>
      <c r="Y187" s="27"/>
      <c r="Z187" s="27"/>
      <c r="AA187" s="67">
        <v>0</v>
      </c>
      <c r="AB187" s="68"/>
      <c r="AC187" s="69"/>
      <c r="AD187" s="48" t="s">
        <v>102</v>
      </c>
      <c r="AE187" s="44"/>
      <c r="AF187" s="18" t="s">
        <v>325</v>
      </c>
      <c r="AG187" s="59">
        <f t="shared" si="5"/>
        <v>0</v>
      </c>
      <c r="AH187" s="27"/>
    </row>
    <row r="188" spans="2:34" ht="30" customHeight="1" x14ac:dyDescent="0.25">
      <c r="B188" s="46">
        <v>5</v>
      </c>
      <c r="C188" s="27"/>
      <c r="D188" s="47" t="s">
        <v>377</v>
      </c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47" t="s">
        <v>378</v>
      </c>
      <c r="R188" s="27"/>
      <c r="S188" s="27"/>
      <c r="T188" s="27"/>
      <c r="U188" s="27"/>
      <c r="V188" s="27"/>
      <c r="W188" s="27"/>
      <c r="X188" s="27"/>
      <c r="Y188" s="27"/>
      <c r="Z188" s="27"/>
      <c r="AA188" s="67">
        <v>0</v>
      </c>
      <c r="AB188" s="68"/>
      <c r="AC188" s="69"/>
      <c r="AD188" s="48" t="s">
        <v>102</v>
      </c>
      <c r="AE188" s="44"/>
      <c r="AF188" s="18" t="s">
        <v>325</v>
      </c>
      <c r="AG188" s="59">
        <f t="shared" si="5"/>
        <v>0</v>
      </c>
      <c r="AH188" s="27"/>
    </row>
    <row r="189" spans="2:34" ht="11.25" customHeight="1" x14ac:dyDescent="0.25">
      <c r="B189" s="60" t="str">
        <f>"VRN celkem: "&amp;TEXT(SUM(AG185:AH188),"000 000,00 Kč")</f>
        <v>VRN celkem: 000 000,00 Kč</v>
      </c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2"/>
      <c r="AB189" s="62"/>
      <c r="AC189" s="62"/>
      <c r="AD189" s="61"/>
      <c r="AE189" s="61"/>
      <c r="AF189" s="61"/>
      <c r="AG189" s="61"/>
      <c r="AH189" s="61"/>
    </row>
    <row r="190" spans="2:34" ht="2.85" customHeight="1" x14ac:dyDescent="0.25"/>
    <row r="191" spans="2:34" ht="5.65" customHeight="1" x14ac:dyDescent="0.25"/>
    <row r="192" spans="2:34" ht="2.85" customHeight="1" x14ac:dyDescent="0.25"/>
    <row r="193" spans="2:34" ht="0" hidden="1" customHeight="1" x14ac:dyDescent="0.25"/>
    <row r="194" spans="2:34" ht="17.100000000000001" customHeight="1" x14ac:dyDescent="0.25">
      <c r="B194" s="50" t="s">
        <v>379</v>
      </c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</row>
    <row r="195" spans="2:34" ht="2.85" customHeight="1" x14ac:dyDescent="0.25"/>
    <row r="196" spans="2:34" x14ac:dyDescent="0.25">
      <c r="B196" s="70" t="s">
        <v>61</v>
      </c>
      <c r="C196" s="61"/>
      <c r="D196" s="71" t="s">
        <v>62</v>
      </c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71" t="s">
        <v>8</v>
      </c>
      <c r="R196" s="61"/>
      <c r="S196" s="61"/>
      <c r="T196" s="61"/>
      <c r="U196" s="61"/>
      <c r="V196" s="61"/>
      <c r="W196" s="61"/>
      <c r="X196" s="61"/>
      <c r="Y196" s="61"/>
      <c r="Z196" s="61"/>
      <c r="AA196" s="72" t="s">
        <v>63</v>
      </c>
      <c r="AB196" s="73"/>
      <c r="AC196" s="73"/>
      <c r="AD196" s="74" t="s">
        <v>64</v>
      </c>
      <c r="AE196" s="75"/>
      <c r="AF196" s="17" t="s">
        <v>65</v>
      </c>
      <c r="AG196" s="70" t="s">
        <v>66</v>
      </c>
      <c r="AH196" s="61"/>
    </row>
    <row r="197" spans="2:34" x14ac:dyDescent="0.25">
      <c r="B197" s="46">
        <v>1</v>
      </c>
      <c r="C197" s="27"/>
      <c r="D197" s="47" t="s">
        <v>380</v>
      </c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47" t="s">
        <v>381</v>
      </c>
      <c r="R197" s="27"/>
      <c r="S197" s="27"/>
      <c r="T197" s="27"/>
      <c r="U197" s="27"/>
      <c r="V197" s="27"/>
      <c r="W197" s="27"/>
      <c r="X197" s="27"/>
      <c r="Y197" s="27"/>
      <c r="Z197" s="27"/>
      <c r="AA197" s="67">
        <v>0</v>
      </c>
      <c r="AB197" s="68"/>
      <c r="AC197" s="69"/>
      <c r="AD197" s="48" t="s">
        <v>102</v>
      </c>
      <c r="AE197" s="44"/>
      <c r="AF197" s="18" t="s">
        <v>382</v>
      </c>
      <c r="AG197" s="59">
        <f>AD197*AA197</f>
        <v>0</v>
      </c>
      <c r="AH197" s="27"/>
    </row>
    <row r="198" spans="2:34" ht="11.25" customHeight="1" x14ac:dyDescent="0.25">
      <c r="B198" s="60" t="str">
        <f>"Revize celkem: "&amp;TEXT(SUM(AG197),"0 000,00 Kč")</f>
        <v>Revize celkem: 0 000,00 Kč</v>
      </c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2"/>
      <c r="AB198" s="62"/>
      <c r="AC198" s="62"/>
      <c r="AD198" s="61"/>
      <c r="AE198" s="61"/>
      <c r="AF198" s="61"/>
      <c r="AG198" s="61"/>
      <c r="AH198" s="61"/>
    </row>
    <row r="199" spans="2:34" ht="2.85" customHeight="1" x14ac:dyDescent="0.25"/>
    <row r="200" spans="2:34" ht="11.45" customHeight="1" x14ac:dyDescent="0.25"/>
    <row r="201" spans="2:34" ht="2.85" customHeight="1" x14ac:dyDescent="0.25"/>
    <row r="202" spans="2:34" ht="0" hidden="1" customHeight="1" x14ac:dyDescent="0.25"/>
    <row r="203" spans="2:34" ht="17.100000000000001" customHeight="1" x14ac:dyDescent="0.25">
      <c r="B203" s="50" t="s">
        <v>383</v>
      </c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</row>
    <row r="204" spans="2:34" ht="2.85" customHeight="1" x14ac:dyDescent="0.25"/>
    <row r="205" spans="2:34" x14ac:dyDescent="0.25">
      <c r="B205" s="60" t="s">
        <v>61</v>
      </c>
      <c r="C205" s="61"/>
      <c r="D205" s="76" t="s">
        <v>62</v>
      </c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76" t="s">
        <v>8</v>
      </c>
      <c r="R205" s="61"/>
      <c r="S205" s="61"/>
      <c r="T205" s="61"/>
      <c r="U205" s="61"/>
      <c r="V205" s="61"/>
      <c r="W205" s="61"/>
      <c r="X205" s="61"/>
      <c r="Y205" s="61"/>
      <c r="Z205" s="61"/>
      <c r="AA205" s="77" t="s">
        <v>63</v>
      </c>
      <c r="AB205" s="73"/>
      <c r="AC205" s="73"/>
      <c r="AD205" s="78" t="s">
        <v>64</v>
      </c>
      <c r="AE205" s="75"/>
      <c r="AF205" s="19" t="s">
        <v>65</v>
      </c>
      <c r="AG205" s="60" t="s">
        <v>66</v>
      </c>
      <c r="AH205" s="61"/>
    </row>
    <row r="206" spans="2:34" x14ac:dyDescent="0.25">
      <c r="B206" s="46">
        <v>1</v>
      </c>
      <c r="C206" s="27"/>
      <c r="D206" s="47" t="s">
        <v>384</v>
      </c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47" t="s">
        <v>385</v>
      </c>
      <c r="R206" s="27"/>
      <c r="S206" s="27"/>
      <c r="T206" s="27"/>
      <c r="U206" s="27"/>
      <c r="V206" s="27"/>
      <c r="W206" s="27"/>
      <c r="X206" s="27"/>
      <c r="Y206" s="27"/>
      <c r="Z206" s="27"/>
      <c r="AA206" s="67">
        <v>0</v>
      </c>
      <c r="AB206" s="68"/>
      <c r="AC206" s="69"/>
      <c r="AD206" s="48">
        <v>45</v>
      </c>
      <c r="AE206" s="44"/>
      <c r="AF206" s="18" t="s">
        <v>74</v>
      </c>
      <c r="AG206" s="59">
        <f>AD206*AA206</f>
        <v>0</v>
      </c>
      <c r="AH206" s="27"/>
    </row>
    <row r="207" spans="2:34" x14ac:dyDescent="0.25">
      <c r="B207" s="46">
        <v>2</v>
      </c>
      <c r="C207" s="27"/>
      <c r="D207" s="47" t="s">
        <v>386</v>
      </c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47" t="s">
        <v>387</v>
      </c>
      <c r="R207" s="27"/>
      <c r="S207" s="27"/>
      <c r="T207" s="27"/>
      <c r="U207" s="27"/>
      <c r="V207" s="27"/>
      <c r="W207" s="27"/>
      <c r="X207" s="27"/>
      <c r="Y207" s="27"/>
      <c r="Z207" s="27"/>
      <c r="AA207" s="67">
        <v>0</v>
      </c>
      <c r="AB207" s="68"/>
      <c r="AC207" s="69"/>
      <c r="AD207" s="48">
        <v>21</v>
      </c>
      <c r="AE207" s="44"/>
      <c r="AF207" s="18" t="s">
        <v>74</v>
      </c>
      <c r="AG207" s="59">
        <f t="shared" ref="AG207:AG270" si="6">AD207*AA207</f>
        <v>0</v>
      </c>
      <c r="AH207" s="27"/>
    </row>
    <row r="208" spans="2:34" x14ac:dyDescent="0.25">
      <c r="B208" s="46">
        <v>3</v>
      </c>
      <c r="C208" s="27"/>
      <c r="D208" s="47" t="s">
        <v>388</v>
      </c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47" t="s">
        <v>389</v>
      </c>
      <c r="R208" s="27"/>
      <c r="S208" s="27"/>
      <c r="T208" s="27"/>
      <c r="U208" s="27"/>
      <c r="V208" s="27"/>
      <c r="W208" s="27"/>
      <c r="X208" s="27"/>
      <c r="Y208" s="27"/>
      <c r="Z208" s="27"/>
      <c r="AA208" s="67">
        <v>0</v>
      </c>
      <c r="AB208" s="68"/>
      <c r="AC208" s="69"/>
      <c r="AD208" s="48">
        <v>16</v>
      </c>
      <c r="AE208" s="44"/>
      <c r="AF208" s="18" t="s">
        <v>74</v>
      </c>
      <c r="AG208" s="59">
        <f t="shared" si="6"/>
        <v>0</v>
      </c>
      <c r="AH208" s="27"/>
    </row>
    <row r="209" spans="2:34" x14ac:dyDescent="0.25">
      <c r="B209" s="46">
        <v>4</v>
      </c>
      <c r="C209" s="27"/>
      <c r="D209" s="47" t="s">
        <v>390</v>
      </c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47" t="s">
        <v>391</v>
      </c>
      <c r="R209" s="27"/>
      <c r="S209" s="27"/>
      <c r="T209" s="27"/>
      <c r="U209" s="27"/>
      <c r="V209" s="27"/>
      <c r="W209" s="27"/>
      <c r="X209" s="27"/>
      <c r="Y209" s="27"/>
      <c r="Z209" s="27"/>
      <c r="AA209" s="64">
        <v>0</v>
      </c>
      <c r="AB209" s="65"/>
      <c r="AC209" s="66"/>
      <c r="AD209" s="48">
        <v>570</v>
      </c>
      <c r="AE209" s="44"/>
      <c r="AF209" s="18" t="s">
        <v>70</v>
      </c>
      <c r="AG209" s="59">
        <f t="shared" si="6"/>
        <v>0</v>
      </c>
      <c r="AH209" s="27"/>
    </row>
    <row r="210" spans="2:34" x14ac:dyDescent="0.25">
      <c r="B210" s="46">
        <v>5</v>
      </c>
      <c r="C210" s="27"/>
      <c r="D210" s="47" t="s">
        <v>392</v>
      </c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47" t="s">
        <v>393</v>
      </c>
      <c r="R210" s="27"/>
      <c r="S210" s="27"/>
      <c r="T210" s="27"/>
      <c r="U210" s="27"/>
      <c r="V210" s="27"/>
      <c r="W210" s="27"/>
      <c r="X210" s="27"/>
      <c r="Y210" s="27"/>
      <c r="Z210" s="27"/>
      <c r="AA210" s="64">
        <v>0</v>
      </c>
      <c r="AB210" s="65"/>
      <c r="AC210" s="66"/>
      <c r="AD210" s="48">
        <v>410</v>
      </c>
      <c r="AE210" s="44"/>
      <c r="AF210" s="18" t="s">
        <v>74</v>
      </c>
      <c r="AG210" s="59">
        <f t="shared" si="6"/>
        <v>0</v>
      </c>
      <c r="AH210" s="27"/>
    </row>
    <row r="211" spans="2:34" x14ac:dyDescent="0.25">
      <c r="B211" s="46">
        <v>6</v>
      </c>
      <c r="C211" s="27"/>
      <c r="D211" s="47" t="s">
        <v>394</v>
      </c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47" t="s">
        <v>395</v>
      </c>
      <c r="R211" s="27"/>
      <c r="S211" s="27"/>
      <c r="T211" s="27"/>
      <c r="U211" s="27"/>
      <c r="V211" s="27"/>
      <c r="W211" s="27"/>
      <c r="X211" s="27"/>
      <c r="Y211" s="27"/>
      <c r="Z211" s="27"/>
      <c r="AA211" s="64">
        <v>0</v>
      </c>
      <c r="AB211" s="65"/>
      <c r="AC211" s="66"/>
      <c r="AD211" s="48">
        <v>410</v>
      </c>
      <c r="AE211" s="44"/>
      <c r="AF211" s="18" t="s">
        <v>74</v>
      </c>
      <c r="AG211" s="59">
        <f t="shared" si="6"/>
        <v>0</v>
      </c>
      <c r="AH211" s="27"/>
    </row>
    <row r="212" spans="2:34" x14ac:dyDescent="0.25">
      <c r="B212" s="46">
        <v>7</v>
      </c>
      <c r="C212" s="27"/>
      <c r="D212" s="47" t="s">
        <v>396</v>
      </c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47" t="s">
        <v>397</v>
      </c>
      <c r="R212" s="27"/>
      <c r="S212" s="27"/>
      <c r="T212" s="27"/>
      <c r="U212" s="27"/>
      <c r="V212" s="27"/>
      <c r="W212" s="27"/>
      <c r="X212" s="27"/>
      <c r="Y212" s="27"/>
      <c r="Z212" s="27"/>
      <c r="AA212" s="64">
        <v>0</v>
      </c>
      <c r="AB212" s="65"/>
      <c r="AC212" s="66"/>
      <c r="AD212" s="48">
        <v>460</v>
      </c>
      <c r="AE212" s="44"/>
      <c r="AF212" s="18" t="s">
        <v>70</v>
      </c>
      <c r="AG212" s="59">
        <f t="shared" si="6"/>
        <v>0</v>
      </c>
      <c r="AH212" s="27"/>
    </row>
    <row r="213" spans="2:34" x14ac:dyDescent="0.25">
      <c r="B213" s="46">
        <v>8</v>
      </c>
      <c r="C213" s="27"/>
      <c r="D213" s="47" t="s">
        <v>398</v>
      </c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47" t="s">
        <v>399</v>
      </c>
      <c r="R213" s="27"/>
      <c r="S213" s="27"/>
      <c r="T213" s="27"/>
      <c r="U213" s="27"/>
      <c r="V213" s="27"/>
      <c r="W213" s="27"/>
      <c r="X213" s="27"/>
      <c r="Y213" s="27"/>
      <c r="Z213" s="27"/>
      <c r="AA213" s="64">
        <v>0</v>
      </c>
      <c r="AB213" s="65"/>
      <c r="AC213" s="66"/>
      <c r="AD213" s="48">
        <v>750</v>
      </c>
      <c r="AE213" s="44"/>
      <c r="AF213" s="18" t="s">
        <v>70</v>
      </c>
      <c r="AG213" s="59">
        <f t="shared" si="6"/>
        <v>0</v>
      </c>
      <c r="AH213" s="27"/>
    </row>
    <row r="214" spans="2:34" x14ac:dyDescent="0.25">
      <c r="B214" s="46">
        <v>9</v>
      </c>
      <c r="C214" s="27"/>
      <c r="D214" s="47" t="s">
        <v>400</v>
      </c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47" t="s">
        <v>401</v>
      </c>
      <c r="R214" s="27"/>
      <c r="S214" s="27"/>
      <c r="T214" s="27"/>
      <c r="U214" s="27"/>
      <c r="V214" s="27"/>
      <c r="W214" s="27"/>
      <c r="X214" s="27"/>
      <c r="Y214" s="27"/>
      <c r="Z214" s="27"/>
      <c r="AA214" s="64">
        <v>0</v>
      </c>
      <c r="AB214" s="65"/>
      <c r="AC214" s="66"/>
      <c r="AD214" s="48">
        <v>6</v>
      </c>
      <c r="AE214" s="44"/>
      <c r="AF214" s="18" t="s">
        <v>74</v>
      </c>
      <c r="AG214" s="59">
        <f t="shared" si="6"/>
        <v>0</v>
      </c>
      <c r="AH214" s="27"/>
    </row>
    <row r="215" spans="2:34" x14ac:dyDescent="0.25">
      <c r="B215" s="46">
        <v>10</v>
      </c>
      <c r="C215" s="27"/>
      <c r="D215" s="47" t="s">
        <v>402</v>
      </c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47" t="s">
        <v>403</v>
      </c>
      <c r="R215" s="27"/>
      <c r="S215" s="27"/>
      <c r="T215" s="27"/>
      <c r="U215" s="27"/>
      <c r="V215" s="27"/>
      <c r="W215" s="27"/>
      <c r="X215" s="27"/>
      <c r="Y215" s="27"/>
      <c r="Z215" s="27"/>
      <c r="AA215" s="64">
        <v>0</v>
      </c>
      <c r="AB215" s="65"/>
      <c r="AC215" s="66"/>
      <c r="AD215" s="48">
        <v>3</v>
      </c>
      <c r="AE215" s="44"/>
      <c r="AF215" s="18" t="s">
        <v>74</v>
      </c>
      <c r="AG215" s="59">
        <f t="shared" si="6"/>
        <v>0</v>
      </c>
      <c r="AH215" s="27"/>
    </row>
    <row r="216" spans="2:34" x14ac:dyDescent="0.25">
      <c r="B216" s="46">
        <v>11</v>
      </c>
      <c r="C216" s="27"/>
      <c r="D216" s="47" t="s">
        <v>404</v>
      </c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47" t="s">
        <v>405</v>
      </c>
      <c r="R216" s="27"/>
      <c r="S216" s="27"/>
      <c r="T216" s="27"/>
      <c r="U216" s="27"/>
      <c r="V216" s="27"/>
      <c r="W216" s="27"/>
      <c r="X216" s="27"/>
      <c r="Y216" s="27"/>
      <c r="Z216" s="27"/>
      <c r="AA216" s="64">
        <v>0</v>
      </c>
      <c r="AB216" s="65"/>
      <c r="AC216" s="66"/>
      <c r="AD216" s="48">
        <v>8</v>
      </c>
      <c r="AE216" s="44"/>
      <c r="AF216" s="18" t="s">
        <v>406</v>
      </c>
      <c r="AG216" s="59">
        <f t="shared" si="6"/>
        <v>0</v>
      </c>
      <c r="AH216" s="27"/>
    </row>
    <row r="217" spans="2:34" x14ac:dyDescent="0.25">
      <c r="B217" s="46">
        <v>12</v>
      </c>
      <c r="C217" s="27"/>
      <c r="D217" s="47" t="s">
        <v>407</v>
      </c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47" t="s">
        <v>408</v>
      </c>
      <c r="R217" s="27"/>
      <c r="S217" s="27"/>
      <c r="T217" s="27"/>
      <c r="U217" s="27"/>
      <c r="V217" s="27"/>
      <c r="W217" s="27"/>
      <c r="X217" s="27"/>
      <c r="Y217" s="27"/>
      <c r="Z217" s="27"/>
      <c r="AA217" s="64">
        <v>0</v>
      </c>
      <c r="AB217" s="65"/>
      <c r="AC217" s="66"/>
      <c r="AD217" s="48">
        <v>4</v>
      </c>
      <c r="AE217" s="44"/>
      <c r="AF217" s="18" t="s">
        <v>406</v>
      </c>
      <c r="AG217" s="59">
        <f t="shared" si="6"/>
        <v>0</v>
      </c>
      <c r="AH217" s="27"/>
    </row>
    <row r="218" spans="2:34" ht="25.5" customHeight="1" x14ac:dyDescent="0.25">
      <c r="B218" s="46">
        <v>13</v>
      </c>
      <c r="C218" s="27"/>
      <c r="D218" s="47" t="s">
        <v>409</v>
      </c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47" t="s">
        <v>410</v>
      </c>
      <c r="R218" s="27"/>
      <c r="S218" s="27"/>
      <c r="T218" s="27"/>
      <c r="U218" s="27"/>
      <c r="V218" s="27"/>
      <c r="W218" s="27"/>
      <c r="X218" s="27"/>
      <c r="Y218" s="27"/>
      <c r="Z218" s="27"/>
      <c r="AA218" s="64">
        <v>0</v>
      </c>
      <c r="AB218" s="65"/>
      <c r="AC218" s="66"/>
      <c r="AD218" s="48">
        <v>193</v>
      </c>
      <c r="AE218" s="44"/>
      <c r="AF218" s="18" t="s">
        <v>406</v>
      </c>
      <c r="AG218" s="59">
        <f t="shared" si="6"/>
        <v>0</v>
      </c>
      <c r="AH218" s="27"/>
    </row>
    <row r="219" spans="2:34" ht="25.5" customHeight="1" x14ac:dyDescent="0.25">
      <c r="B219" s="46">
        <v>14</v>
      </c>
      <c r="C219" s="27"/>
      <c r="D219" s="47" t="s">
        <v>409</v>
      </c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47" t="s">
        <v>410</v>
      </c>
      <c r="R219" s="27"/>
      <c r="S219" s="27"/>
      <c r="T219" s="27"/>
      <c r="U219" s="27"/>
      <c r="V219" s="27"/>
      <c r="W219" s="27"/>
      <c r="X219" s="27"/>
      <c r="Y219" s="27"/>
      <c r="Z219" s="27"/>
      <c r="AA219" s="64">
        <v>0</v>
      </c>
      <c r="AB219" s="65"/>
      <c r="AC219" s="66"/>
      <c r="AD219" s="48">
        <v>210</v>
      </c>
      <c r="AE219" s="44"/>
      <c r="AF219" s="18" t="s">
        <v>406</v>
      </c>
      <c r="AG219" s="59">
        <f t="shared" si="6"/>
        <v>0</v>
      </c>
      <c r="AH219" s="27"/>
    </row>
    <row r="220" spans="2:34" ht="30" customHeight="1" x14ac:dyDescent="0.25">
      <c r="B220" s="46">
        <v>15</v>
      </c>
      <c r="C220" s="27"/>
      <c r="D220" s="47" t="s">
        <v>409</v>
      </c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47" t="s">
        <v>411</v>
      </c>
      <c r="R220" s="27"/>
      <c r="S220" s="27"/>
      <c r="T220" s="27"/>
      <c r="U220" s="27"/>
      <c r="V220" s="27"/>
      <c r="W220" s="27"/>
      <c r="X220" s="27"/>
      <c r="Y220" s="27"/>
      <c r="Z220" s="27"/>
      <c r="AA220" s="64">
        <v>0</v>
      </c>
      <c r="AB220" s="65"/>
      <c r="AC220" s="66"/>
      <c r="AD220" s="48">
        <v>81</v>
      </c>
      <c r="AE220" s="44"/>
      <c r="AF220" s="18" t="s">
        <v>406</v>
      </c>
      <c r="AG220" s="59">
        <f t="shared" si="6"/>
        <v>0</v>
      </c>
      <c r="AH220" s="27"/>
    </row>
    <row r="221" spans="2:34" x14ac:dyDescent="0.25">
      <c r="B221" s="46">
        <v>16</v>
      </c>
      <c r="C221" s="27"/>
      <c r="D221" s="47" t="s">
        <v>412</v>
      </c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47" t="s">
        <v>413</v>
      </c>
      <c r="R221" s="27"/>
      <c r="S221" s="27"/>
      <c r="T221" s="27"/>
      <c r="U221" s="27"/>
      <c r="V221" s="27"/>
      <c r="W221" s="27"/>
      <c r="X221" s="27"/>
      <c r="Y221" s="27"/>
      <c r="Z221" s="27"/>
      <c r="AA221" s="64">
        <v>0</v>
      </c>
      <c r="AB221" s="65"/>
      <c r="AC221" s="66"/>
      <c r="AD221" s="48">
        <v>2</v>
      </c>
      <c r="AE221" s="44"/>
      <c r="AF221" s="18" t="s">
        <v>406</v>
      </c>
      <c r="AG221" s="59">
        <f t="shared" si="6"/>
        <v>0</v>
      </c>
      <c r="AH221" s="27"/>
    </row>
    <row r="222" spans="2:34" ht="30" customHeight="1" x14ac:dyDescent="0.25">
      <c r="B222" s="46">
        <v>17</v>
      </c>
      <c r="C222" s="27"/>
      <c r="D222" s="47" t="s">
        <v>414</v>
      </c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47" t="s">
        <v>415</v>
      </c>
      <c r="R222" s="27"/>
      <c r="S222" s="27"/>
      <c r="T222" s="27"/>
      <c r="U222" s="27"/>
      <c r="V222" s="27"/>
      <c r="W222" s="27"/>
      <c r="X222" s="27"/>
      <c r="Y222" s="27"/>
      <c r="Z222" s="27"/>
      <c r="AA222" s="64">
        <v>0</v>
      </c>
      <c r="AB222" s="65"/>
      <c r="AC222" s="66"/>
      <c r="AD222" s="48">
        <v>50</v>
      </c>
      <c r="AE222" s="44"/>
      <c r="AF222" s="18" t="s">
        <v>70</v>
      </c>
      <c r="AG222" s="59">
        <f t="shared" si="6"/>
        <v>0</v>
      </c>
      <c r="AH222" s="27"/>
    </row>
    <row r="223" spans="2:34" ht="30" customHeight="1" x14ac:dyDescent="0.25">
      <c r="B223" s="46">
        <v>18</v>
      </c>
      <c r="C223" s="27"/>
      <c r="D223" s="47" t="s">
        <v>416</v>
      </c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47" t="s">
        <v>417</v>
      </c>
      <c r="R223" s="27"/>
      <c r="S223" s="27"/>
      <c r="T223" s="27"/>
      <c r="U223" s="27"/>
      <c r="V223" s="27"/>
      <c r="W223" s="27"/>
      <c r="X223" s="27"/>
      <c r="Y223" s="27"/>
      <c r="Z223" s="27"/>
      <c r="AA223" s="64">
        <v>0</v>
      </c>
      <c r="AB223" s="65"/>
      <c r="AC223" s="66"/>
      <c r="AD223" s="48">
        <v>82</v>
      </c>
      <c r="AE223" s="44"/>
      <c r="AF223" s="18" t="s">
        <v>406</v>
      </c>
      <c r="AG223" s="59">
        <f t="shared" si="6"/>
        <v>0</v>
      </c>
      <c r="AH223" s="27"/>
    </row>
    <row r="224" spans="2:34" ht="30" customHeight="1" x14ac:dyDescent="0.25">
      <c r="B224" s="46">
        <v>19</v>
      </c>
      <c r="C224" s="27"/>
      <c r="D224" s="47" t="s">
        <v>418</v>
      </c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47" t="s">
        <v>419</v>
      </c>
      <c r="R224" s="27"/>
      <c r="S224" s="27"/>
      <c r="T224" s="27"/>
      <c r="U224" s="27"/>
      <c r="V224" s="27"/>
      <c r="W224" s="27"/>
      <c r="X224" s="27"/>
      <c r="Y224" s="27"/>
      <c r="Z224" s="27"/>
      <c r="AA224" s="64">
        <v>0</v>
      </c>
      <c r="AB224" s="65"/>
      <c r="AC224" s="66"/>
      <c r="AD224" s="48">
        <v>1</v>
      </c>
      <c r="AE224" s="44"/>
      <c r="AF224" s="18" t="s">
        <v>74</v>
      </c>
      <c r="AG224" s="59">
        <f t="shared" si="6"/>
        <v>0</v>
      </c>
      <c r="AH224" s="27"/>
    </row>
    <row r="225" spans="2:34" x14ac:dyDescent="0.25">
      <c r="B225" s="46">
        <v>20</v>
      </c>
      <c r="C225" s="27"/>
      <c r="D225" s="47" t="s">
        <v>420</v>
      </c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47" t="s">
        <v>421</v>
      </c>
      <c r="R225" s="27"/>
      <c r="S225" s="27"/>
      <c r="T225" s="27"/>
      <c r="U225" s="27"/>
      <c r="V225" s="27"/>
      <c r="W225" s="27"/>
      <c r="X225" s="27"/>
      <c r="Y225" s="27"/>
      <c r="Z225" s="27"/>
      <c r="AA225" s="64">
        <v>0</v>
      </c>
      <c r="AB225" s="65"/>
      <c r="AC225" s="66"/>
      <c r="AD225" s="48">
        <v>20</v>
      </c>
      <c r="AE225" s="44"/>
      <c r="AF225" s="18" t="s">
        <v>422</v>
      </c>
      <c r="AG225" s="59">
        <f t="shared" si="6"/>
        <v>0</v>
      </c>
      <c r="AH225" s="27"/>
    </row>
    <row r="226" spans="2:34" x14ac:dyDescent="0.25">
      <c r="B226" s="46">
        <v>21</v>
      </c>
      <c r="C226" s="27"/>
      <c r="D226" s="47" t="s">
        <v>423</v>
      </c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47" t="s">
        <v>424</v>
      </c>
      <c r="R226" s="27"/>
      <c r="S226" s="27"/>
      <c r="T226" s="27"/>
      <c r="U226" s="27"/>
      <c r="V226" s="27"/>
      <c r="W226" s="27"/>
      <c r="X226" s="27"/>
      <c r="Y226" s="27"/>
      <c r="Z226" s="27"/>
      <c r="AA226" s="64">
        <v>0</v>
      </c>
      <c r="AB226" s="65"/>
      <c r="AC226" s="66"/>
      <c r="AD226" s="48">
        <v>34</v>
      </c>
      <c r="AE226" s="44"/>
      <c r="AF226" s="18" t="s">
        <v>425</v>
      </c>
      <c r="AG226" s="59">
        <f t="shared" si="6"/>
        <v>0</v>
      </c>
      <c r="AH226" s="27"/>
    </row>
    <row r="227" spans="2:34" x14ac:dyDescent="0.25">
      <c r="B227" s="46">
        <v>22</v>
      </c>
      <c r="C227" s="27"/>
      <c r="D227" s="47" t="s">
        <v>426</v>
      </c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47" t="s">
        <v>427</v>
      </c>
      <c r="R227" s="27"/>
      <c r="S227" s="27"/>
      <c r="T227" s="27"/>
      <c r="U227" s="27"/>
      <c r="V227" s="27"/>
      <c r="W227" s="27"/>
      <c r="X227" s="27"/>
      <c r="Y227" s="27"/>
      <c r="Z227" s="27"/>
      <c r="AA227" s="64">
        <v>0</v>
      </c>
      <c r="AB227" s="65"/>
      <c r="AC227" s="66"/>
      <c r="AD227" s="48">
        <v>20</v>
      </c>
      <c r="AE227" s="44"/>
      <c r="AF227" s="18" t="s">
        <v>425</v>
      </c>
      <c r="AG227" s="59">
        <f t="shared" si="6"/>
        <v>0</v>
      </c>
      <c r="AH227" s="27"/>
    </row>
    <row r="228" spans="2:34" ht="38.25" customHeight="1" x14ac:dyDescent="0.25">
      <c r="B228" s="46">
        <v>23</v>
      </c>
      <c r="C228" s="27"/>
      <c r="D228" s="47" t="s">
        <v>428</v>
      </c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47" t="s">
        <v>429</v>
      </c>
      <c r="R228" s="27"/>
      <c r="S228" s="27"/>
      <c r="T228" s="27"/>
      <c r="U228" s="27"/>
      <c r="V228" s="27"/>
      <c r="W228" s="27"/>
      <c r="X228" s="27"/>
      <c r="Y228" s="27"/>
      <c r="Z228" s="27"/>
      <c r="AA228" s="64">
        <v>0</v>
      </c>
      <c r="AB228" s="65"/>
      <c r="AC228" s="66"/>
      <c r="AD228" s="48">
        <v>1</v>
      </c>
      <c r="AE228" s="44"/>
      <c r="AF228" s="18" t="s">
        <v>74</v>
      </c>
      <c r="AG228" s="59">
        <f t="shared" si="6"/>
        <v>0</v>
      </c>
      <c r="AH228" s="27"/>
    </row>
    <row r="229" spans="2:34" ht="24" customHeight="1" x14ac:dyDescent="0.25">
      <c r="B229" s="46">
        <v>24</v>
      </c>
      <c r="C229" s="27"/>
      <c r="D229" s="47" t="s">
        <v>430</v>
      </c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47" t="s">
        <v>255</v>
      </c>
      <c r="R229" s="27"/>
      <c r="S229" s="27"/>
      <c r="T229" s="27"/>
      <c r="U229" s="27"/>
      <c r="V229" s="27"/>
      <c r="W229" s="27"/>
      <c r="X229" s="27"/>
      <c r="Y229" s="27"/>
      <c r="Z229" s="27"/>
      <c r="AA229" s="64">
        <v>0</v>
      </c>
      <c r="AB229" s="65"/>
      <c r="AC229" s="66"/>
      <c r="AD229" s="48">
        <v>3</v>
      </c>
      <c r="AE229" s="44"/>
      <c r="AF229" s="18" t="s">
        <v>74</v>
      </c>
      <c r="AG229" s="59">
        <f t="shared" si="6"/>
        <v>0</v>
      </c>
      <c r="AH229" s="27"/>
    </row>
    <row r="230" spans="2:34" x14ac:dyDescent="0.25">
      <c r="B230" s="46">
        <v>25</v>
      </c>
      <c r="C230" s="27"/>
      <c r="D230" s="47" t="s">
        <v>431</v>
      </c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47" t="s">
        <v>432</v>
      </c>
      <c r="R230" s="27"/>
      <c r="S230" s="27"/>
      <c r="T230" s="27"/>
      <c r="U230" s="27"/>
      <c r="V230" s="27"/>
      <c r="W230" s="27"/>
      <c r="X230" s="27"/>
      <c r="Y230" s="27"/>
      <c r="Z230" s="27"/>
      <c r="AA230" s="64">
        <v>0</v>
      </c>
      <c r="AB230" s="65"/>
      <c r="AC230" s="66"/>
      <c r="AD230" s="48">
        <v>125</v>
      </c>
      <c r="AE230" s="44"/>
      <c r="AF230" s="18" t="s">
        <v>425</v>
      </c>
      <c r="AG230" s="59">
        <f t="shared" si="6"/>
        <v>0</v>
      </c>
      <c r="AH230" s="27"/>
    </row>
    <row r="231" spans="2:34" x14ac:dyDescent="0.25">
      <c r="B231" s="46">
        <v>26</v>
      </c>
      <c r="C231" s="27"/>
      <c r="D231" s="47" t="s">
        <v>433</v>
      </c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47" t="s">
        <v>434</v>
      </c>
      <c r="R231" s="27"/>
      <c r="S231" s="27"/>
      <c r="T231" s="27"/>
      <c r="U231" s="27"/>
      <c r="V231" s="27"/>
      <c r="W231" s="27"/>
      <c r="X231" s="27"/>
      <c r="Y231" s="27"/>
      <c r="Z231" s="27"/>
      <c r="AA231" s="64">
        <v>0</v>
      </c>
      <c r="AB231" s="65"/>
      <c r="AC231" s="66"/>
      <c r="AD231" s="48">
        <v>3</v>
      </c>
      <c r="AE231" s="44"/>
      <c r="AF231" s="18" t="s">
        <v>406</v>
      </c>
      <c r="AG231" s="59">
        <f t="shared" si="6"/>
        <v>0</v>
      </c>
      <c r="AH231" s="27"/>
    </row>
    <row r="232" spans="2:34" x14ac:dyDescent="0.25">
      <c r="B232" s="46">
        <v>27</v>
      </c>
      <c r="C232" s="27"/>
      <c r="D232" s="47" t="s">
        <v>435</v>
      </c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47" t="s">
        <v>436</v>
      </c>
      <c r="R232" s="27"/>
      <c r="S232" s="27"/>
      <c r="T232" s="27"/>
      <c r="U232" s="27"/>
      <c r="V232" s="27"/>
      <c r="W232" s="27"/>
      <c r="X232" s="27"/>
      <c r="Y232" s="27"/>
      <c r="Z232" s="27"/>
      <c r="AA232" s="64">
        <v>0</v>
      </c>
      <c r="AB232" s="65"/>
      <c r="AC232" s="66"/>
      <c r="AD232" s="48">
        <v>3</v>
      </c>
      <c r="AE232" s="44"/>
      <c r="AF232" s="18" t="s">
        <v>74</v>
      </c>
      <c r="AG232" s="59">
        <f t="shared" si="6"/>
        <v>0</v>
      </c>
      <c r="AH232" s="27"/>
    </row>
    <row r="233" spans="2:34" x14ac:dyDescent="0.25">
      <c r="B233" s="46">
        <v>28</v>
      </c>
      <c r="C233" s="27"/>
      <c r="D233" s="47" t="s">
        <v>437</v>
      </c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47" t="s">
        <v>438</v>
      </c>
      <c r="R233" s="27"/>
      <c r="S233" s="27"/>
      <c r="T233" s="27"/>
      <c r="U233" s="27"/>
      <c r="V233" s="27"/>
      <c r="W233" s="27"/>
      <c r="X233" s="27"/>
      <c r="Y233" s="27"/>
      <c r="Z233" s="27"/>
      <c r="AA233" s="64">
        <v>0</v>
      </c>
      <c r="AB233" s="65"/>
      <c r="AC233" s="66"/>
      <c r="AD233" s="48">
        <v>16</v>
      </c>
      <c r="AE233" s="44"/>
      <c r="AF233" s="18" t="s">
        <v>406</v>
      </c>
      <c r="AG233" s="59">
        <f t="shared" si="6"/>
        <v>0</v>
      </c>
      <c r="AH233" s="27"/>
    </row>
    <row r="234" spans="2:34" x14ac:dyDescent="0.25">
      <c r="B234" s="46">
        <v>29</v>
      </c>
      <c r="C234" s="27"/>
      <c r="D234" s="47" t="s">
        <v>437</v>
      </c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47" t="s">
        <v>438</v>
      </c>
      <c r="R234" s="27"/>
      <c r="S234" s="27"/>
      <c r="T234" s="27"/>
      <c r="U234" s="27"/>
      <c r="V234" s="27"/>
      <c r="W234" s="27"/>
      <c r="X234" s="27"/>
      <c r="Y234" s="27"/>
      <c r="Z234" s="27"/>
      <c r="AA234" s="64">
        <v>0</v>
      </c>
      <c r="AB234" s="65"/>
      <c r="AC234" s="66"/>
      <c r="AD234" s="48">
        <v>33</v>
      </c>
      <c r="AE234" s="44"/>
      <c r="AF234" s="18" t="s">
        <v>406</v>
      </c>
      <c r="AG234" s="59">
        <f t="shared" si="6"/>
        <v>0</v>
      </c>
      <c r="AH234" s="27"/>
    </row>
    <row r="235" spans="2:34" x14ac:dyDescent="0.25">
      <c r="B235" s="46">
        <v>30</v>
      </c>
      <c r="C235" s="27"/>
      <c r="D235" s="47" t="s">
        <v>437</v>
      </c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47" t="s">
        <v>438</v>
      </c>
      <c r="R235" s="27"/>
      <c r="S235" s="27"/>
      <c r="T235" s="27"/>
      <c r="U235" s="27"/>
      <c r="V235" s="27"/>
      <c r="W235" s="27"/>
      <c r="X235" s="27"/>
      <c r="Y235" s="27"/>
      <c r="Z235" s="27"/>
      <c r="AA235" s="64">
        <v>0</v>
      </c>
      <c r="AB235" s="65"/>
      <c r="AC235" s="66"/>
      <c r="AD235" s="48">
        <v>1</v>
      </c>
      <c r="AE235" s="44"/>
      <c r="AF235" s="18" t="s">
        <v>406</v>
      </c>
      <c r="AG235" s="59">
        <f t="shared" si="6"/>
        <v>0</v>
      </c>
      <c r="AH235" s="27"/>
    </row>
    <row r="236" spans="2:34" x14ac:dyDescent="0.25">
      <c r="B236" s="46">
        <v>31</v>
      </c>
      <c r="C236" s="27"/>
      <c r="D236" s="47" t="s">
        <v>439</v>
      </c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47" t="s">
        <v>440</v>
      </c>
      <c r="R236" s="27"/>
      <c r="S236" s="27"/>
      <c r="T236" s="27"/>
      <c r="U236" s="27"/>
      <c r="V236" s="27"/>
      <c r="W236" s="27"/>
      <c r="X236" s="27"/>
      <c r="Y236" s="27"/>
      <c r="Z236" s="27"/>
      <c r="AA236" s="64">
        <v>0</v>
      </c>
      <c r="AB236" s="65"/>
      <c r="AC236" s="66"/>
      <c r="AD236" s="48">
        <v>22</v>
      </c>
      <c r="AE236" s="44"/>
      <c r="AF236" s="18" t="s">
        <v>406</v>
      </c>
      <c r="AG236" s="59">
        <f t="shared" si="6"/>
        <v>0</v>
      </c>
      <c r="AH236" s="27"/>
    </row>
    <row r="237" spans="2:34" x14ac:dyDescent="0.25">
      <c r="B237" s="46">
        <v>32</v>
      </c>
      <c r="C237" s="27"/>
      <c r="D237" s="47" t="s">
        <v>441</v>
      </c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47" t="s">
        <v>442</v>
      </c>
      <c r="R237" s="27"/>
      <c r="S237" s="27"/>
      <c r="T237" s="27"/>
      <c r="U237" s="27"/>
      <c r="V237" s="27"/>
      <c r="W237" s="27"/>
      <c r="X237" s="27"/>
      <c r="Y237" s="27"/>
      <c r="Z237" s="27"/>
      <c r="AA237" s="64">
        <v>0</v>
      </c>
      <c r="AB237" s="65"/>
      <c r="AC237" s="66"/>
      <c r="AD237" s="48">
        <v>7</v>
      </c>
      <c r="AE237" s="44"/>
      <c r="AF237" s="18" t="s">
        <v>406</v>
      </c>
      <c r="AG237" s="59">
        <f t="shared" si="6"/>
        <v>0</v>
      </c>
      <c r="AH237" s="27"/>
    </row>
    <row r="238" spans="2:34" x14ac:dyDescent="0.25">
      <c r="B238" s="46">
        <v>33</v>
      </c>
      <c r="C238" s="27"/>
      <c r="D238" s="47" t="s">
        <v>443</v>
      </c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47" t="s">
        <v>444</v>
      </c>
      <c r="R238" s="27"/>
      <c r="S238" s="27"/>
      <c r="T238" s="27"/>
      <c r="U238" s="27"/>
      <c r="V238" s="27"/>
      <c r="W238" s="27"/>
      <c r="X238" s="27"/>
      <c r="Y238" s="27"/>
      <c r="Z238" s="27"/>
      <c r="AA238" s="64">
        <v>0</v>
      </c>
      <c r="AB238" s="65"/>
      <c r="AC238" s="66"/>
      <c r="AD238" s="48">
        <v>5</v>
      </c>
      <c r="AE238" s="44"/>
      <c r="AF238" s="18" t="s">
        <v>74</v>
      </c>
      <c r="AG238" s="59">
        <f t="shared" si="6"/>
        <v>0</v>
      </c>
      <c r="AH238" s="27"/>
    </row>
    <row r="239" spans="2:34" x14ac:dyDescent="0.25">
      <c r="B239" s="46">
        <v>34</v>
      </c>
      <c r="C239" s="27"/>
      <c r="D239" s="47" t="s">
        <v>445</v>
      </c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47" t="s">
        <v>446</v>
      </c>
      <c r="R239" s="27"/>
      <c r="S239" s="27"/>
      <c r="T239" s="27"/>
      <c r="U239" s="27"/>
      <c r="V239" s="27"/>
      <c r="W239" s="27"/>
      <c r="X239" s="27"/>
      <c r="Y239" s="27"/>
      <c r="Z239" s="27"/>
      <c r="AA239" s="64">
        <v>0</v>
      </c>
      <c r="AB239" s="65"/>
      <c r="AC239" s="66"/>
      <c r="AD239" s="48">
        <v>47</v>
      </c>
      <c r="AE239" s="44"/>
      <c r="AF239" s="18" t="s">
        <v>74</v>
      </c>
      <c r="AG239" s="59">
        <f t="shared" si="6"/>
        <v>0</v>
      </c>
      <c r="AH239" s="27"/>
    </row>
    <row r="240" spans="2:34" x14ac:dyDescent="0.25">
      <c r="B240" s="46">
        <v>35</v>
      </c>
      <c r="C240" s="27"/>
      <c r="D240" s="47" t="s">
        <v>447</v>
      </c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47" t="s">
        <v>448</v>
      </c>
      <c r="R240" s="27"/>
      <c r="S240" s="27"/>
      <c r="T240" s="27"/>
      <c r="U240" s="27"/>
      <c r="V240" s="27"/>
      <c r="W240" s="27"/>
      <c r="X240" s="27"/>
      <c r="Y240" s="27"/>
      <c r="Z240" s="27"/>
      <c r="AA240" s="64">
        <v>0</v>
      </c>
      <c r="AB240" s="65"/>
      <c r="AC240" s="66"/>
      <c r="AD240" s="48">
        <v>54.29</v>
      </c>
      <c r="AE240" s="44"/>
      <c r="AF240" s="18" t="s">
        <v>406</v>
      </c>
      <c r="AG240" s="59">
        <f t="shared" si="6"/>
        <v>0</v>
      </c>
      <c r="AH240" s="27"/>
    </row>
    <row r="241" spans="2:34" x14ac:dyDescent="0.25">
      <c r="B241" s="46">
        <v>36</v>
      </c>
      <c r="C241" s="27"/>
      <c r="D241" s="47" t="s">
        <v>447</v>
      </c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47" t="s">
        <v>449</v>
      </c>
      <c r="R241" s="27"/>
      <c r="S241" s="27"/>
      <c r="T241" s="27"/>
      <c r="U241" s="27"/>
      <c r="V241" s="27"/>
      <c r="W241" s="27"/>
      <c r="X241" s="27"/>
      <c r="Y241" s="27"/>
      <c r="Z241" s="27"/>
      <c r="AA241" s="64">
        <v>0</v>
      </c>
      <c r="AB241" s="65"/>
      <c r="AC241" s="66"/>
      <c r="AD241" s="48">
        <v>58</v>
      </c>
      <c r="AE241" s="44"/>
      <c r="AF241" s="18" t="s">
        <v>406</v>
      </c>
      <c r="AG241" s="59">
        <f t="shared" si="6"/>
        <v>0</v>
      </c>
      <c r="AH241" s="27"/>
    </row>
    <row r="242" spans="2:34" x14ac:dyDescent="0.25">
      <c r="B242" s="46">
        <v>37</v>
      </c>
      <c r="C242" s="27"/>
      <c r="D242" s="47" t="s">
        <v>450</v>
      </c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47" t="s">
        <v>451</v>
      </c>
      <c r="R242" s="27"/>
      <c r="S242" s="27"/>
      <c r="T242" s="27"/>
      <c r="U242" s="27"/>
      <c r="V242" s="27"/>
      <c r="W242" s="27"/>
      <c r="X242" s="27"/>
      <c r="Y242" s="27"/>
      <c r="Z242" s="27"/>
      <c r="AA242" s="64">
        <v>0</v>
      </c>
      <c r="AB242" s="65"/>
      <c r="AC242" s="66"/>
      <c r="AD242" s="48">
        <v>10.65</v>
      </c>
      <c r="AE242" s="44"/>
      <c r="AF242" s="18" t="s">
        <v>406</v>
      </c>
      <c r="AG242" s="59">
        <f t="shared" si="6"/>
        <v>0</v>
      </c>
      <c r="AH242" s="27"/>
    </row>
    <row r="243" spans="2:34" x14ac:dyDescent="0.25">
      <c r="B243" s="46">
        <v>38</v>
      </c>
      <c r="C243" s="27"/>
      <c r="D243" s="47" t="s">
        <v>452</v>
      </c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47" t="s">
        <v>453</v>
      </c>
      <c r="R243" s="27"/>
      <c r="S243" s="27"/>
      <c r="T243" s="27"/>
      <c r="U243" s="27"/>
      <c r="V243" s="27"/>
      <c r="W243" s="27"/>
      <c r="X243" s="27"/>
      <c r="Y243" s="27"/>
      <c r="Z243" s="27"/>
      <c r="AA243" s="64">
        <v>0</v>
      </c>
      <c r="AB243" s="65"/>
      <c r="AC243" s="66"/>
      <c r="AD243" s="48">
        <v>2.13</v>
      </c>
      <c r="AE243" s="44"/>
      <c r="AF243" s="18" t="s">
        <v>406</v>
      </c>
      <c r="AG243" s="59">
        <f t="shared" si="6"/>
        <v>0</v>
      </c>
      <c r="AH243" s="27"/>
    </row>
    <row r="244" spans="2:34" x14ac:dyDescent="0.25">
      <c r="B244" s="46">
        <v>39</v>
      </c>
      <c r="C244" s="27"/>
      <c r="D244" s="47" t="s">
        <v>454</v>
      </c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47" t="s">
        <v>455</v>
      </c>
      <c r="R244" s="27"/>
      <c r="S244" s="27"/>
      <c r="T244" s="27"/>
      <c r="U244" s="27"/>
      <c r="V244" s="27"/>
      <c r="W244" s="27"/>
      <c r="X244" s="27"/>
      <c r="Y244" s="27"/>
      <c r="Z244" s="27"/>
      <c r="AA244" s="64">
        <v>0</v>
      </c>
      <c r="AB244" s="65"/>
      <c r="AC244" s="66"/>
      <c r="AD244" s="48">
        <v>1</v>
      </c>
      <c r="AE244" s="44"/>
      <c r="AF244" s="18" t="s">
        <v>406</v>
      </c>
      <c r="AG244" s="59">
        <f t="shared" si="6"/>
        <v>0</v>
      </c>
      <c r="AH244" s="27"/>
    </row>
    <row r="245" spans="2:34" x14ac:dyDescent="0.25">
      <c r="B245" s="46">
        <v>40</v>
      </c>
      <c r="C245" s="27"/>
      <c r="D245" s="47" t="s">
        <v>456</v>
      </c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47" t="s">
        <v>457</v>
      </c>
      <c r="R245" s="27"/>
      <c r="S245" s="27"/>
      <c r="T245" s="27"/>
      <c r="U245" s="27"/>
      <c r="V245" s="27"/>
      <c r="W245" s="27"/>
      <c r="X245" s="27"/>
      <c r="Y245" s="27"/>
      <c r="Z245" s="27"/>
      <c r="AA245" s="64">
        <v>0</v>
      </c>
      <c r="AB245" s="65"/>
      <c r="AC245" s="66"/>
      <c r="AD245" s="48">
        <v>1</v>
      </c>
      <c r="AE245" s="44"/>
      <c r="AF245" s="18" t="s">
        <v>406</v>
      </c>
      <c r="AG245" s="59">
        <f t="shared" si="6"/>
        <v>0</v>
      </c>
      <c r="AH245" s="27"/>
    </row>
    <row r="246" spans="2:34" x14ac:dyDescent="0.25">
      <c r="B246" s="46">
        <v>41</v>
      </c>
      <c r="C246" s="27"/>
      <c r="D246" s="47" t="s">
        <v>458</v>
      </c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47" t="s">
        <v>459</v>
      </c>
      <c r="R246" s="27"/>
      <c r="S246" s="27"/>
      <c r="T246" s="27"/>
      <c r="U246" s="27"/>
      <c r="V246" s="27"/>
      <c r="W246" s="27"/>
      <c r="X246" s="27"/>
      <c r="Y246" s="27"/>
      <c r="Z246" s="27"/>
      <c r="AA246" s="64">
        <v>0</v>
      </c>
      <c r="AB246" s="65"/>
      <c r="AC246" s="66"/>
      <c r="AD246" s="48">
        <v>1</v>
      </c>
      <c r="AE246" s="44"/>
      <c r="AF246" s="18" t="s">
        <v>406</v>
      </c>
      <c r="AG246" s="59">
        <f t="shared" si="6"/>
        <v>0</v>
      </c>
      <c r="AH246" s="27"/>
    </row>
    <row r="247" spans="2:34" ht="30" customHeight="1" x14ac:dyDescent="0.25">
      <c r="B247" s="46">
        <v>42</v>
      </c>
      <c r="C247" s="27"/>
      <c r="D247" s="47" t="s">
        <v>460</v>
      </c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47" t="s">
        <v>461</v>
      </c>
      <c r="R247" s="27"/>
      <c r="S247" s="27"/>
      <c r="T247" s="27"/>
      <c r="U247" s="27"/>
      <c r="V247" s="27"/>
      <c r="W247" s="27"/>
      <c r="X247" s="27"/>
      <c r="Y247" s="27"/>
      <c r="Z247" s="27"/>
      <c r="AA247" s="64">
        <v>0</v>
      </c>
      <c r="AB247" s="65"/>
      <c r="AC247" s="66"/>
      <c r="AD247" s="48">
        <v>103</v>
      </c>
      <c r="AE247" s="44"/>
      <c r="AF247" s="18" t="s">
        <v>406</v>
      </c>
      <c r="AG247" s="59">
        <f t="shared" si="6"/>
        <v>0</v>
      </c>
      <c r="AH247" s="27"/>
    </row>
    <row r="248" spans="2:34" ht="30" customHeight="1" x14ac:dyDescent="0.25">
      <c r="B248" s="46">
        <v>43</v>
      </c>
      <c r="C248" s="27"/>
      <c r="D248" s="47" t="s">
        <v>462</v>
      </c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47" t="s">
        <v>463</v>
      </c>
      <c r="R248" s="27"/>
      <c r="S248" s="27"/>
      <c r="T248" s="27"/>
      <c r="U248" s="27"/>
      <c r="V248" s="27"/>
      <c r="W248" s="27"/>
      <c r="X248" s="27"/>
      <c r="Y248" s="27"/>
      <c r="Z248" s="27"/>
      <c r="AA248" s="64">
        <v>0</v>
      </c>
      <c r="AB248" s="65"/>
      <c r="AC248" s="66"/>
      <c r="AD248" s="48">
        <v>58</v>
      </c>
      <c r="AE248" s="44"/>
      <c r="AF248" s="18" t="s">
        <v>406</v>
      </c>
      <c r="AG248" s="59">
        <f t="shared" si="6"/>
        <v>0</v>
      </c>
      <c r="AH248" s="27"/>
    </row>
    <row r="249" spans="2:34" x14ac:dyDescent="0.25">
      <c r="B249" s="46">
        <v>44</v>
      </c>
      <c r="C249" s="27"/>
      <c r="D249" s="47" t="s">
        <v>464</v>
      </c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47" t="s">
        <v>465</v>
      </c>
      <c r="R249" s="27"/>
      <c r="S249" s="27"/>
      <c r="T249" s="27"/>
      <c r="U249" s="27"/>
      <c r="V249" s="27"/>
      <c r="W249" s="27"/>
      <c r="X249" s="27"/>
      <c r="Y249" s="27"/>
      <c r="Z249" s="27"/>
      <c r="AA249" s="64">
        <v>0</v>
      </c>
      <c r="AB249" s="65"/>
      <c r="AC249" s="66"/>
      <c r="AD249" s="48">
        <v>7</v>
      </c>
      <c r="AE249" s="44"/>
      <c r="AF249" s="18" t="s">
        <v>425</v>
      </c>
      <c r="AG249" s="59">
        <f t="shared" si="6"/>
        <v>0</v>
      </c>
      <c r="AH249" s="27"/>
    </row>
    <row r="250" spans="2:34" x14ac:dyDescent="0.25">
      <c r="B250" s="46">
        <v>45</v>
      </c>
      <c r="C250" s="27"/>
      <c r="D250" s="47" t="s">
        <v>466</v>
      </c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47" t="s">
        <v>467</v>
      </c>
      <c r="R250" s="27"/>
      <c r="S250" s="27"/>
      <c r="T250" s="27"/>
      <c r="U250" s="27"/>
      <c r="V250" s="27"/>
      <c r="W250" s="27"/>
      <c r="X250" s="27"/>
      <c r="Y250" s="27"/>
      <c r="Z250" s="27"/>
      <c r="AA250" s="64">
        <v>0</v>
      </c>
      <c r="AB250" s="65"/>
      <c r="AC250" s="66"/>
      <c r="AD250" s="48">
        <v>33</v>
      </c>
      <c r="AE250" s="44"/>
      <c r="AF250" s="18" t="s">
        <v>406</v>
      </c>
      <c r="AG250" s="59">
        <f t="shared" si="6"/>
        <v>0</v>
      </c>
      <c r="AH250" s="27"/>
    </row>
    <row r="251" spans="2:34" x14ac:dyDescent="0.25">
      <c r="B251" s="46">
        <v>46</v>
      </c>
      <c r="C251" s="27"/>
      <c r="D251" s="47" t="s">
        <v>468</v>
      </c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47" t="s">
        <v>469</v>
      </c>
      <c r="R251" s="27"/>
      <c r="S251" s="27"/>
      <c r="T251" s="27"/>
      <c r="U251" s="27"/>
      <c r="V251" s="27"/>
      <c r="W251" s="27"/>
      <c r="X251" s="27"/>
      <c r="Y251" s="27"/>
      <c r="Z251" s="27"/>
      <c r="AA251" s="64">
        <v>0</v>
      </c>
      <c r="AB251" s="65"/>
      <c r="AC251" s="66"/>
      <c r="AD251" s="48">
        <v>22</v>
      </c>
      <c r="AE251" s="44"/>
      <c r="AF251" s="18" t="s">
        <v>406</v>
      </c>
      <c r="AG251" s="59">
        <f t="shared" si="6"/>
        <v>0</v>
      </c>
      <c r="AH251" s="27"/>
    </row>
    <row r="252" spans="2:34" x14ac:dyDescent="0.25">
      <c r="B252" s="46">
        <v>47</v>
      </c>
      <c r="C252" s="27"/>
      <c r="D252" s="47" t="s">
        <v>470</v>
      </c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47" t="s">
        <v>471</v>
      </c>
      <c r="R252" s="27"/>
      <c r="S252" s="27"/>
      <c r="T252" s="27"/>
      <c r="U252" s="27"/>
      <c r="V252" s="27"/>
      <c r="W252" s="27"/>
      <c r="X252" s="27"/>
      <c r="Y252" s="27"/>
      <c r="Z252" s="27"/>
      <c r="AA252" s="64">
        <v>0</v>
      </c>
      <c r="AB252" s="65"/>
      <c r="AC252" s="66"/>
      <c r="AD252" s="48">
        <v>16</v>
      </c>
      <c r="AE252" s="44"/>
      <c r="AF252" s="18" t="s">
        <v>406</v>
      </c>
      <c r="AG252" s="59">
        <f t="shared" si="6"/>
        <v>0</v>
      </c>
      <c r="AH252" s="27"/>
    </row>
    <row r="253" spans="2:34" x14ac:dyDescent="0.25">
      <c r="B253" s="46">
        <v>48</v>
      </c>
      <c r="C253" s="27"/>
      <c r="D253" s="47" t="s">
        <v>472</v>
      </c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47" t="s">
        <v>473</v>
      </c>
      <c r="R253" s="27"/>
      <c r="S253" s="27"/>
      <c r="T253" s="27"/>
      <c r="U253" s="27"/>
      <c r="V253" s="27"/>
      <c r="W253" s="27"/>
      <c r="X253" s="27"/>
      <c r="Y253" s="27"/>
      <c r="Z253" s="27"/>
      <c r="AA253" s="64">
        <v>0</v>
      </c>
      <c r="AB253" s="65"/>
      <c r="AC253" s="66"/>
      <c r="AD253" s="48">
        <v>1</v>
      </c>
      <c r="AE253" s="44"/>
      <c r="AF253" s="18" t="s">
        <v>406</v>
      </c>
      <c r="AG253" s="59">
        <f t="shared" si="6"/>
        <v>0</v>
      </c>
      <c r="AH253" s="27"/>
    </row>
    <row r="254" spans="2:34" ht="30" customHeight="1" x14ac:dyDescent="0.25">
      <c r="B254" s="46">
        <v>49</v>
      </c>
      <c r="C254" s="27"/>
      <c r="D254" s="47" t="s">
        <v>474</v>
      </c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47" t="s">
        <v>475</v>
      </c>
      <c r="R254" s="27"/>
      <c r="S254" s="27"/>
      <c r="T254" s="27"/>
      <c r="U254" s="27"/>
      <c r="V254" s="27"/>
      <c r="W254" s="27"/>
      <c r="X254" s="27"/>
      <c r="Y254" s="27"/>
      <c r="Z254" s="27"/>
      <c r="AA254" s="64">
        <v>0</v>
      </c>
      <c r="AB254" s="65"/>
      <c r="AC254" s="66"/>
      <c r="AD254" s="48">
        <v>7</v>
      </c>
      <c r="AE254" s="44"/>
      <c r="AF254" s="18" t="s">
        <v>406</v>
      </c>
      <c r="AG254" s="59">
        <f t="shared" si="6"/>
        <v>0</v>
      </c>
      <c r="AH254" s="27"/>
    </row>
    <row r="255" spans="2:34" x14ac:dyDescent="0.25">
      <c r="B255" s="46">
        <v>50</v>
      </c>
      <c r="C255" s="27"/>
      <c r="D255" s="47" t="s">
        <v>476</v>
      </c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47" t="s">
        <v>477</v>
      </c>
      <c r="R255" s="27"/>
      <c r="S255" s="27"/>
      <c r="T255" s="27"/>
      <c r="U255" s="27"/>
      <c r="V255" s="27"/>
      <c r="W255" s="27"/>
      <c r="X255" s="27"/>
      <c r="Y255" s="27"/>
      <c r="Z255" s="27"/>
      <c r="AA255" s="64">
        <v>0</v>
      </c>
      <c r="AB255" s="65"/>
      <c r="AC255" s="66"/>
      <c r="AD255" s="48">
        <v>210</v>
      </c>
      <c r="AE255" s="44"/>
      <c r="AF255" s="18" t="s">
        <v>425</v>
      </c>
      <c r="AG255" s="59">
        <f t="shared" si="6"/>
        <v>0</v>
      </c>
      <c r="AH255" s="27"/>
    </row>
    <row r="256" spans="2:34" ht="24" customHeight="1" x14ac:dyDescent="0.25">
      <c r="B256" s="46">
        <v>51</v>
      </c>
      <c r="C256" s="27"/>
      <c r="D256" s="47" t="s">
        <v>478</v>
      </c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47" t="s">
        <v>479</v>
      </c>
      <c r="R256" s="27"/>
      <c r="S256" s="27"/>
      <c r="T256" s="27"/>
      <c r="U256" s="27"/>
      <c r="V256" s="27"/>
      <c r="W256" s="27"/>
      <c r="X256" s="27"/>
      <c r="Y256" s="27"/>
      <c r="Z256" s="27"/>
      <c r="AA256" s="64">
        <v>0</v>
      </c>
      <c r="AB256" s="65"/>
      <c r="AC256" s="66"/>
      <c r="AD256" s="48">
        <v>7</v>
      </c>
      <c r="AE256" s="44"/>
      <c r="AF256" s="18" t="s">
        <v>406</v>
      </c>
      <c r="AG256" s="59">
        <f t="shared" si="6"/>
        <v>0</v>
      </c>
      <c r="AH256" s="27"/>
    </row>
    <row r="257" spans="2:34" x14ac:dyDescent="0.25">
      <c r="B257" s="46">
        <v>52</v>
      </c>
      <c r="C257" s="27"/>
      <c r="D257" s="47" t="s">
        <v>480</v>
      </c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47" t="s">
        <v>481</v>
      </c>
      <c r="R257" s="27"/>
      <c r="S257" s="27"/>
      <c r="T257" s="27"/>
      <c r="U257" s="27"/>
      <c r="V257" s="27"/>
      <c r="W257" s="27"/>
      <c r="X257" s="27"/>
      <c r="Y257" s="27"/>
      <c r="Z257" s="27"/>
      <c r="AA257" s="64">
        <v>0</v>
      </c>
      <c r="AB257" s="65"/>
      <c r="AC257" s="66"/>
      <c r="AD257" s="48">
        <v>480</v>
      </c>
      <c r="AE257" s="44"/>
      <c r="AF257" s="18" t="s">
        <v>425</v>
      </c>
      <c r="AG257" s="59">
        <f t="shared" si="6"/>
        <v>0</v>
      </c>
      <c r="AH257" s="27"/>
    </row>
    <row r="258" spans="2:34" x14ac:dyDescent="0.25">
      <c r="B258" s="46">
        <v>53</v>
      </c>
      <c r="C258" s="27"/>
      <c r="D258" s="47" t="s">
        <v>482</v>
      </c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47" t="s">
        <v>483</v>
      </c>
      <c r="R258" s="27"/>
      <c r="S258" s="27"/>
      <c r="T258" s="27"/>
      <c r="U258" s="27"/>
      <c r="V258" s="27"/>
      <c r="W258" s="27"/>
      <c r="X258" s="27"/>
      <c r="Y258" s="27"/>
      <c r="Z258" s="27"/>
      <c r="AA258" s="64">
        <v>0</v>
      </c>
      <c r="AB258" s="65"/>
      <c r="AC258" s="66"/>
      <c r="AD258" s="48">
        <v>40</v>
      </c>
      <c r="AE258" s="44"/>
      <c r="AF258" s="18" t="s">
        <v>425</v>
      </c>
      <c r="AG258" s="59">
        <f t="shared" si="6"/>
        <v>0</v>
      </c>
      <c r="AH258" s="27"/>
    </row>
    <row r="259" spans="2:34" x14ac:dyDescent="0.25">
      <c r="B259" s="46">
        <v>54</v>
      </c>
      <c r="C259" s="27"/>
      <c r="D259" s="47" t="s">
        <v>482</v>
      </c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47" t="s">
        <v>483</v>
      </c>
      <c r="R259" s="27"/>
      <c r="S259" s="27"/>
      <c r="T259" s="27"/>
      <c r="U259" s="27"/>
      <c r="V259" s="27"/>
      <c r="W259" s="27"/>
      <c r="X259" s="27"/>
      <c r="Y259" s="27"/>
      <c r="Z259" s="27"/>
      <c r="AA259" s="64">
        <v>0</v>
      </c>
      <c r="AB259" s="65"/>
      <c r="AC259" s="66"/>
      <c r="AD259" s="48">
        <v>2550</v>
      </c>
      <c r="AE259" s="44"/>
      <c r="AF259" s="18" t="s">
        <v>425</v>
      </c>
      <c r="AG259" s="59">
        <f t="shared" si="6"/>
        <v>0</v>
      </c>
      <c r="AH259" s="27"/>
    </row>
    <row r="260" spans="2:34" x14ac:dyDescent="0.25">
      <c r="B260" s="46">
        <v>55</v>
      </c>
      <c r="C260" s="27"/>
      <c r="D260" s="47" t="s">
        <v>484</v>
      </c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47" t="s">
        <v>485</v>
      </c>
      <c r="R260" s="27"/>
      <c r="S260" s="27"/>
      <c r="T260" s="27"/>
      <c r="U260" s="27"/>
      <c r="V260" s="27"/>
      <c r="W260" s="27"/>
      <c r="X260" s="27"/>
      <c r="Y260" s="27"/>
      <c r="Z260" s="27"/>
      <c r="AA260" s="64">
        <v>0</v>
      </c>
      <c r="AB260" s="65"/>
      <c r="AC260" s="66"/>
      <c r="AD260" s="48">
        <v>1200</v>
      </c>
      <c r="AE260" s="44"/>
      <c r="AF260" s="18" t="s">
        <v>425</v>
      </c>
      <c r="AG260" s="59">
        <f t="shared" si="6"/>
        <v>0</v>
      </c>
      <c r="AH260" s="27"/>
    </row>
    <row r="261" spans="2:34" x14ac:dyDescent="0.25">
      <c r="B261" s="46">
        <v>56</v>
      </c>
      <c r="C261" s="27"/>
      <c r="D261" s="47" t="s">
        <v>486</v>
      </c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47" t="s">
        <v>487</v>
      </c>
      <c r="R261" s="27"/>
      <c r="S261" s="27"/>
      <c r="T261" s="27"/>
      <c r="U261" s="27"/>
      <c r="V261" s="27"/>
      <c r="W261" s="27"/>
      <c r="X261" s="27"/>
      <c r="Y261" s="27"/>
      <c r="Z261" s="27"/>
      <c r="AA261" s="64">
        <v>0</v>
      </c>
      <c r="AB261" s="65"/>
      <c r="AC261" s="66"/>
      <c r="AD261" s="48">
        <v>127</v>
      </c>
      <c r="AE261" s="44"/>
      <c r="AF261" s="18" t="s">
        <v>425</v>
      </c>
      <c r="AG261" s="59">
        <f t="shared" si="6"/>
        <v>0</v>
      </c>
      <c r="AH261" s="27"/>
    </row>
    <row r="262" spans="2:34" x14ac:dyDescent="0.25">
      <c r="B262" s="46">
        <v>57</v>
      </c>
      <c r="C262" s="27"/>
      <c r="D262" s="47" t="s">
        <v>488</v>
      </c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47" t="s">
        <v>489</v>
      </c>
      <c r="R262" s="27"/>
      <c r="S262" s="27"/>
      <c r="T262" s="27"/>
      <c r="U262" s="27"/>
      <c r="V262" s="27"/>
      <c r="W262" s="27"/>
      <c r="X262" s="27"/>
      <c r="Y262" s="27"/>
      <c r="Z262" s="27"/>
      <c r="AA262" s="64">
        <v>0</v>
      </c>
      <c r="AB262" s="65"/>
      <c r="AC262" s="66"/>
      <c r="AD262" s="48">
        <v>7</v>
      </c>
      <c r="AE262" s="44"/>
      <c r="AF262" s="18" t="s">
        <v>425</v>
      </c>
      <c r="AG262" s="59">
        <f t="shared" si="6"/>
        <v>0</v>
      </c>
      <c r="AH262" s="27"/>
    </row>
    <row r="263" spans="2:34" x14ac:dyDescent="0.25">
      <c r="B263" s="46">
        <v>58</v>
      </c>
      <c r="C263" s="27"/>
      <c r="D263" s="47" t="s">
        <v>490</v>
      </c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47" t="s">
        <v>491</v>
      </c>
      <c r="R263" s="27"/>
      <c r="S263" s="27"/>
      <c r="T263" s="27"/>
      <c r="U263" s="27"/>
      <c r="V263" s="27"/>
      <c r="W263" s="27"/>
      <c r="X263" s="27"/>
      <c r="Y263" s="27"/>
      <c r="Z263" s="27"/>
      <c r="AA263" s="64">
        <v>0</v>
      </c>
      <c r="AB263" s="65"/>
      <c r="AC263" s="66"/>
      <c r="AD263" s="48">
        <v>2010</v>
      </c>
      <c r="AE263" s="44"/>
      <c r="AF263" s="18" t="s">
        <v>425</v>
      </c>
      <c r="AG263" s="59">
        <f t="shared" si="6"/>
        <v>0</v>
      </c>
      <c r="AH263" s="27"/>
    </row>
    <row r="264" spans="2:34" x14ac:dyDescent="0.25">
      <c r="B264" s="46">
        <v>59</v>
      </c>
      <c r="C264" s="27"/>
      <c r="D264" s="47" t="s">
        <v>492</v>
      </c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47" t="s">
        <v>493</v>
      </c>
      <c r="R264" s="27"/>
      <c r="S264" s="27"/>
      <c r="T264" s="27"/>
      <c r="U264" s="27"/>
      <c r="V264" s="27"/>
      <c r="W264" s="27"/>
      <c r="X264" s="27"/>
      <c r="Y264" s="27"/>
      <c r="Z264" s="27"/>
      <c r="AA264" s="64">
        <v>0</v>
      </c>
      <c r="AB264" s="65"/>
      <c r="AC264" s="66"/>
      <c r="AD264" s="48">
        <v>2</v>
      </c>
      <c r="AE264" s="44"/>
      <c r="AF264" s="18" t="s">
        <v>74</v>
      </c>
      <c r="AG264" s="59">
        <f t="shared" si="6"/>
        <v>0</v>
      </c>
      <c r="AH264" s="27"/>
    </row>
    <row r="265" spans="2:34" x14ac:dyDescent="0.25">
      <c r="B265" s="46">
        <v>60</v>
      </c>
      <c r="C265" s="27"/>
      <c r="D265" s="47" t="s">
        <v>494</v>
      </c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47" t="s">
        <v>495</v>
      </c>
      <c r="R265" s="27"/>
      <c r="S265" s="27"/>
      <c r="T265" s="27"/>
      <c r="U265" s="27"/>
      <c r="V265" s="27"/>
      <c r="W265" s="27"/>
      <c r="X265" s="27"/>
      <c r="Y265" s="27"/>
      <c r="Z265" s="27"/>
      <c r="AA265" s="64">
        <v>0</v>
      </c>
      <c r="AB265" s="65"/>
      <c r="AC265" s="66"/>
      <c r="AD265" s="48">
        <v>18</v>
      </c>
      <c r="AE265" s="44"/>
      <c r="AF265" s="18" t="s">
        <v>425</v>
      </c>
      <c r="AG265" s="59">
        <f t="shared" si="6"/>
        <v>0</v>
      </c>
      <c r="AH265" s="27"/>
    </row>
    <row r="266" spans="2:34" x14ac:dyDescent="0.25">
      <c r="B266" s="46">
        <v>61</v>
      </c>
      <c r="C266" s="27"/>
      <c r="D266" s="47" t="s">
        <v>496</v>
      </c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47" t="s">
        <v>497</v>
      </c>
      <c r="R266" s="27"/>
      <c r="S266" s="27"/>
      <c r="T266" s="27"/>
      <c r="U266" s="27"/>
      <c r="V266" s="27"/>
      <c r="W266" s="27"/>
      <c r="X266" s="27"/>
      <c r="Y266" s="27"/>
      <c r="Z266" s="27"/>
      <c r="AA266" s="64">
        <v>0</v>
      </c>
      <c r="AB266" s="65"/>
      <c r="AC266" s="66"/>
      <c r="AD266" s="48">
        <v>3</v>
      </c>
      <c r="AE266" s="44"/>
      <c r="AF266" s="18" t="s">
        <v>425</v>
      </c>
      <c r="AG266" s="59">
        <f t="shared" si="6"/>
        <v>0</v>
      </c>
      <c r="AH266" s="27"/>
    </row>
    <row r="267" spans="2:34" ht="30" customHeight="1" x14ac:dyDescent="0.25">
      <c r="B267" s="46">
        <v>62</v>
      </c>
      <c r="C267" s="27"/>
      <c r="D267" s="47" t="s">
        <v>498</v>
      </c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47" t="s">
        <v>499</v>
      </c>
      <c r="R267" s="27"/>
      <c r="S267" s="27"/>
      <c r="T267" s="27"/>
      <c r="U267" s="27"/>
      <c r="V267" s="27"/>
      <c r="W267" s="27"/>
      <c r="X267" s="27"/>
      <c r="Y267" s="27"/>
      <c r="Z267" s="27"/>
      <c r="AA267" s="64">
        <v>0</v>
      </c>
      <c r="AB267" s="65"/>
      <c r="AC267" s="66"/>
      <c r="AD267" s="48">
        <v>1</v>
      </c>
      <c r="AE267" s="44"/>
      <c r="AF267" s="18" t="s">
        <v>74</v>
      </c>
      <c r="AG267" s="59">
        <f t="shared" si="6"/>
        <v>0</v>
      </c>
      <c r="AH267" s="27"/>
    </row>
    <row r="268" spans="2:34" x14ac:dyDescent="0.25">
      <c r="B268" s="46">
        <v>63</v>
      </c>
      <c r="C268" s="27"/>
      <c r="D268" s="47" t="s">
        <v>500</v>
      </c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47" t="s">
        <v>501</v>
      </c>
      <c r="R268" s="27"/>
      <c r="S268" s="27"/>
      <c r="T268" s="27"/>
      <c r="U268" s="27"/>
      <c r="V268" s="27"/>
      <c r="W268" s="27"/>
      <c r="X268" s="27"/>
      <c r="Y268" s="27"/>
      <c r="Z268" s="27"/>
      <c r="AA268" s="64">
        <v>0</v>
      </c>
      <c r="AB268" s="65"/>
      <c r="AC268" s="66"/>
      <c r="AD268" s="48">
        <v>77</v>
      </c>
      <c r="AE268" s="44"/>
      <c r="AF268" s="18" t="s">
        <v>425</v>
      </c>
      <c r="AG268" s="59">
        <f t="shared" si="6"/>
        <v>0</v>
      </c>
      <c r="AH268" s="27"/>
    </row>
    <row r="269" spans="2:34" x14ac:dyDescent="0.25">
      <c r="B269" s="46">
        <v>64</v>
      </c>
      <c r="C269" s="27"/>
      <c r="D269" s="47" t="s">
        <v>502</v>
      </c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47" t="s">
        <v>503</v>
      </c>
      <c r="R269" s="27"/>
      <c r="S269" s="27"/>
      <c r="T269" s="27"/>
      <c r="U269" s="27"/>
      <c r="V269" s="27"/>
      <c r="W269" s="27"/>
      <c r="X269" s="27"/>
      <c r="Y269" s="27"/>
      <c r="Z269" s="27"/>
      <c r="AA269" s="64">
        <v>0</v>
      </c>
      <c r="AB269" s="65"/>
      <c r="AC269" s="66"/>
      <c r="AD269" s="48">
        <v>1</v>
      </c>
      <c r="AE269" s="44"/>
      <c r="AF269" s="18" t="s">
        <v>74</v>
      </c>
      <c r="AG269" s="59">
        <f t="shared" si="6"/>
        <v>0</v>
      </c>
      <c r="AH269" s="27"/>
    </row>
    <row r="270" spans="2:34" ht="24" customHeight="1" x14ac:dyDescent="0.25">
      <c r="B270" s="46">
        <v>65</v>
      </c>
      <c r="C270" s="27"/>
      <c r="D270" s="47" t="s">
        <v>504</v>
      </c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47" t="s">
        <v>505</v>
      </c>
      <c r="R270" s="27"/>
      <c r="S270" s="27"/>
      <c r="T270" s="27"/>
      <c r="U270" s="27"/>
      <c r="V270" s="27"/>
      <c r="W270" s="27"/>
      <c r="X270" s="27"/>
      <c r="Y270" s="27"/>
      <c r="Z270" s="27"/>
      <c r="AA270" s="64">
        <v>0</v>
      </c>
      <c r="AB270" s="65"/>
      <c r="AC270" s="66"/>
      <c r="AD270" s="48">
        <v>60</v>
      </c>
      <c r="AE270" s="44"/>
      <c r="AF270" s="18" t="s">
        <v>406</v>
      </c>
      <c r="AG270" s="59">
        <f t="shared" si="6"/>
        <v>0</v>
      </c>
      <c r="AH270" s="27"/>
    </row>
    <row r="271" spans="2:34" x14ac:dyDescent="0.25">
      <c r="B271" s="46">
        <v>66</v>
      </c>
      <c r="C271" s="27"/>
      <c r="D271" s="47" t="s">
        <v>506</v>
      </c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47" t="s">
        <v>507</v>
      </c>
      <c r="R271" s="27"/>
      <c r="S271" s="27"/>
      <c r="T271" s="27"/>
      <c r="U271" s="27"/>
      <c r="V271" s="27"/>
      <c r="W271" s="27"/>
      <c r="X271" s="27"/>
      <c r="Y271" s="27"/>
      <c r="Z271" s="27"/>
      <c r="AA271" s="64">
        <v>0</v>
      </c>
      <c r="AB271" s="65"/>
      <c r="AC271" s="66"/>
      <c r="AD271" s="48">
        <v>30</v>
      </c>
      <c r="AE271" s="44"/>
      <c r="AF271" s="18" t="s">
        <v>406</v>
      </c>
      <c r="AG271" s="59">
        <f t="shared" ref="AG271:AG334" si="7">AD271*AA271</f>
        <v>0</v>
      </c>
      <c r="AH271" s="27"/>
    </row>
    <row r="272" spans="2:34" x14ac:dyDescent="0.25">
      <c r="B272" s="46">
        <v>67</v>
      </c>
      <c r="C272" s="27"/>
      <c r="D272" s="47" t="s">
        <v>508</v>
      </c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47" t="s">
        <v>509</v>
      </c>
      <c r="R272" s="27"/>
      <c r="S272" s="27"/>
      <c r="T272" s="27"/>
      <c r="U272" s="27"/>
      <c r="V272" s="27"/>
      <c r="W272" s="27"/>
      <c r="X272" s="27"/>
      <c r="Y272" s="27"/>
      <c r="Z272" s="27"/>
      <c r="AA272" s="64">
        <v>0</v>
      </c>
      <c r="AB272" s="65"/>
      <c r="AC272" s="66"/>
      <c r="AD272" s="48">
        <v>30</v>
      </c>
      <c r="AE272" s="44"/>
      <c r="AF272" s="18" t="s">
        <v>425</v>
      </c>
      <c r="AG272" s="59">
        <f t="shared" si="7"/>
        <v>0</v>
      </c>
      <c r="AH272" s="27"/>
    </row>
    <row r="273" spans="2:34" x14ac:dyDescent="0.25">
      <c r="B273" s="46">
        <v>68</v>
      </c>
      <c r="C273" s="27"/>
      <c r="D273" s="47" t="s">
        <v>510</v>
      </c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47" t="s">
        <v>511</v>
      </c>
      <c r="R273" s="27"/>
      <c r="S273" s="27"/>
      <c r="T273" s="27"/>
      <c r="U273" s="27"/>
      <c r="V273" s="27"/>
      <c r="W273" s="27"/>
      <c r="X273" s="27"/>
      <c r="Y273" s="27"/>
      <c r="Z273" s="27"/>
      <c r="AA273" s="64">
        <v>0</v>
      </c>
      <c r="AB273" s="65"/>
      <c r="AC273" s="66"/>
      <c r="AD273" s="48">
        <v>150</v>
      </c>
      <c r="AE273" s="44"/>
      <c r="AF273" s="18" t="s">
        <v>70</v>
      </c>
      <c r="AG273" s="59">
        <f t="shared" si="7"/>
        <v>0</v>
      </c>
      <c r="AH273" s="27"/>
    </row>
    <row r="274" spans="2:34" x14ac:dyDescent="0.25">
      <c r="B274" s="46">
        <v>69</v>
      </c>
      <c r="C274" s="27"/>
      <c r="D274" s="47" t="s">
        <v>512</v>
      </c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47" t="s">
        <v>513</v>
      </c>
      <c r="R274" s="27"/>
      <c r="S274" s="27"/>
      <c r="T274" s="27"/>
      <c r="U274" s="27"/>
      <c r="V274" s="27"/>
      <c r="W274" s="27"/>
      <c r="X274" s="27"/>
      <c r="Y274" s="27"/>
      <c r="Z274" s="27"/>
      <c r="AA274" s="64">
        <v>0</v>
      </c>
      <c r="AB274" s="65"/>
      <c r="AC274" s="66"/>
      <c r="AD274" s="48">
        <v>1</v>
      </c>
      <c r="AE274" s="44"/>
      <c r="AF274" s="18" t="s">
        <v>74</v>
      </c>
      <c r="AG274" s="59">
        <f t="shared" si="7"/>
        <v>0</v>
      </c>
      <c r="AH274" s="27"/>
    </row>
    <row r="275" spans="2:34" x14ac:dyDescent="0.25">
      <c r="B275" s="46">
        <v>70</v>
      </c>
      <c r="C275" s="27"/>
      <c r="D275" s="47" t="s">
        <v>514</v>
      </c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47" t="s">
        <v>515</v>
      </c>
      <c r="R275" s="27"/>
      <c r="S275" s="27"/>
      <c r="T275" s="27"/>
      <c r="U275" s="27"/>
      <c r="V275" s="27"/>
      <c r="W275" s="27"/>
      <c r="X275" s="27"/>
      <c r="Y275" s="27"/>
      <c r="Z275" s="27"/>
      <c r="AA275" s="64">
        <v>0</v>
      </c>
      <c r="AB275" s="65"/>
      <c r="AC275" s="66"/>
      <c r="AD275" s="48">
        <v>720</v>
      </c>
      <c r="AE275" s="44"/>
      <c r="AF275" s="18" t="s">
        <v>70</v>
      </c>
      <c r="AG275" s="59">
        <f t="shared" si="7"/>
        <v>0</v>
      </c>
      <c r="AH275" s="27"/>
    </row>
    <row r="276" spans="2:34" x14ac:dyDescent="0.25">
      <c r="B276" s="46">
        <v>71</v>
      </c>
      <c r="C276" s="27"/>
      <c r="D276" s="47" t="s">
        <v>516</v>
      </c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47" t="s">
        <v>517</v>
      </c>
      <c r="R276" s="27"/>
      <c r="S276" s="27"/>
      <c r="T276" s="27"/>
      <c r="U276" s="27"/>
      <c r="V276" s="27"/>
      <c r="W276" s="27"/>
      <c r="X276" s="27"/>
      <c r="Y276" s="27"/>
      <c r="Z276" s="27"/>
      <c r="AA276" s="64">
        <v>0</v>
      </c>
      <c r="AB276" s="65"/>
      <c r="AC276" s="66"/>
      <c r="AD276" s="48">
        <v>22</v>
      </c>
      <c r="AE276" s="44"/>
      <c r="AF276" s="18" t="s">
        <v>74</v>
      </c>
      <c r="AG276" s="59">
        <f t="shared" si="7"/>
        <v>0</v>
      </c>
      <c r="AH276" s="27"/>
    </row>
    <row r="277" spans="2:34" x14ac:dyDescent="0.25">
      <c r="B277" s="46">
        <v>72</v>
      </c>
      <c r="C277" s="27"/>
      <c r="D277" s="47" t="s">
        <v>518</v>
      </c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47" t="s">
        <v>519</v>
      </c>
      <c r="R277" s="27"/>
      <c r="S277" s="27"/>
      <c r="T277" s="27"/>
      <c r="U277" s="27"/>
      <c r="V277" s="27"/>
      <c r="W277" s="27"/>
      <c r="X277" s="27"/>
      <c r="Y277" s="27"/>
      <c r="Z277" s="27"/>
      <c r="AA277" s="64">
        <v>0</v>
      </c>
      <c r="AB277" s="65"/>
      <c r="AC277" s="66"/>
      <c r="AD277" s="48">
        <v>10</v>
      </c>
      <c r="AE277" s="44"/>
      <c r="AF277" s="18" t="s">
        <v>425</v>
      </c>
      <c r="AG277" s="59">
        <f t="shared" si="7"/>
        <v>0</v>
      </c>
      <c r="AH277" s="27"/>
    </row>
    <row r="278" spans="2:34" x14ac:dyDescent="0.25">
      <c r="B278" s="46">
        <v>73</v>
      </c>
      <c r="C278" s="27"/>
      <c r="D278" s="47" t="s">
        <v>520</v>
      </c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47" t="s">
        <v>521</v>
      </c>
      <c r="R278" s="27"/>
      <c r="S278" s="27"/>
      <c r="T278" s="27"/>
      <c r="U278" s="27"/>
      <c r="V278" s="27"/>
      <c r="W278" s="27"/>
      <c r="X278" s="27"/>
      <c r="Y278" s="27"/>
      <c r="Z278" s="27"/>
      <c r="AA278" s="64">
        <v>0</v>
      </c>
      <c r="AB278" s="65"/>
      <c r="AC278" s="66"/>
      <c r="AD278" s="48">
        <v>2</v>
      </c>
      <c r="AE278" s="44"/>
      <c r="AF278" s="18" t="s">
        <v>74</v>
      </c>
      <c r="AG278" s="59">
        <f t="shared" si="7"/>
        <v>0</v>
      </c>
      <c r="AH278" s="27"/>
    </row>
    <row r="279" spans="2:34" x14ac:dyDescent="0.25">
      <c r="B279" s="46">
        <v>74</v>
      </c>
      <c r="C279" s="27"/>
      <c r="D279" s="47" t="s">
        <v>522</v>
      </c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47" t="s">
        <v>523</v>
      </c>
      <c r="R279" s="27"/>
      <c r="S279" s="27"/>
      <c r="T279" s="27"/>
      <c r="U279" s="27"/>
      <c r="V279" s="27"/>
      <c r="W279" s="27"/>
      <c r="X279" s="27"/>
      <c r="Y279" s="27"/>
      <c r="Z279" s="27"/>
      <c r="AA279" s="64">
        <v>0</v>
      </c>
      <c r="AB279" s="65"/>
      <c r="AC279" s="66"/>
      <c r="AD279" s="48">
        <v>4</v>
      </c>
      <c r="AE279" s="44"/>
      <c r="AF279" s="18" t="s">
        <v>74</v>
      </c>
      <c r="AG279" s="59">
        <f t="shared" si="7"/>
        <v>0</v>
      </c>
      <c r="AH279" s="27"/>
    </row>
    <row r="280" spans="2:34" x14ac:dyDescent="0.25">
      <c r="B280" s="46">
        <v>75</v>
      </c>
      <c r="C280" s="27"/>
      <c r="D280" s="47" t="s">
        <v>524</v>
      </c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47" t="s">
        <v>525</v>
      </c>
      <c r="R280" s="27"/>
      <c r="S280" s="27"/>
      <c r="T280" s="27"/>
      <c r="U280" s="27"/>
      <c r="V280" s="27"/>
      <c r="W280" s="27"/>
      <c r="X280" s="27"/>
      <c r="Y280" s="27"/>
      <c r="Z280" s="27"/>
      <c r="AA280" s="64">
        <v>0</v>
      </c>
      <c r="AB280" s="65"/>
      <c r="AC280" s="66"/>
      <c r="AD280" s="48">
        <v>1</v>
      </c>
      <c r="AE280" s="44"/>
      <c r="AF280" s="18" t="s">
        <v>74</v>
      </c>
      <c r="AG280" s="59">
        <f t="shared" si="7"/>
        <v>0</v>
      </c>
      <c r="AH280" s="27"/>
    </row>
    <row r="281" spans="2:34" ht="26.25" customHeight="1" x14ac:dyDescent="0.25">
      <c r="B281" s="46">
        <v>76</v>
      </c>
      <c r="C281" s="27"/>
      <c r="D281" s="47" t="s">
        <v>526</v>
      </c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47" t="s">
        <v>527</v>
      </c>
      <c r="R281" s="27"/>
      <c r="S281" s="27"/>
      <c r="T281" s="27"/>
      <c r="U281" s="27"/>
      <c r="V281" s="27"/>
      <c r="W281" s="27"/>
      <c r="X281" s="27"/>
      <c r="Y281" s="27"/>
      <c r="Z281" s="27"/>
      <c r="AA281" s="64">
        <v>0</v>
      </c>
      <c r="AB281" s="65"/>
      <c r="AC281" s="66"/>
      <c r="AD281" s="48">
        <v>1</v>
      </c>
      <c r="AE281" s="44"/>
      <c r="AF281" s="18" t="s">
        <v>74</v>
      </c>
      <c r="AG281" s="59">
        <f t="shared" si="7"/>
        <v>0</v>
      </c>
      <c r="AH281" s="27"/>
    </row>
    <row r="282" spans="2:34" ht="60.75" customHeight="1" x14ac:dyDescent="0.25">
      <c r="B282" s="46">
        <v>77</v>
      </c>
      <c r="C282" s="27"/>
      <c r="D282" s="47" t="s">
        <v>528</v>
      </c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47" t="s">
        <v>529</v>
      </c>
      <c r="R282" s="27"/>
      <c r="S282" s="27"/>
      <c r="T282" s="27"/>
      <c r="U282" s="27"/>
      <c r="V282" s="27"/>
      <c r="W282" s="27"/>
      <c r="X282" s="27"/>
      <c r="Y282" s="27"/>
      <c r="Z282" s="27"/>
      <c r="AA282" s="64">
        <v>0</v>
      </c>
      <c r="AB282" s="65"/>
      <c r="AC282" s="66"/>
      <c r="AD282" s="48">
        <v>1</v>
      </c>
      <c r="AE282" s="44"/>
      <c r="AF282" s="18" t="s">
        <v>74</v>
      </c>
      <c r="AG282" s="59">
        <f t="shared" si="7"/>
        <v>0</v>
      </c>
      <c r="AH282" s="27"/>
    </row>
    <row r="283" spans="2:34" ht="49.5" customHeight="1" x14ac:dyDescent="0.25">
      <c r="B283" s="46">
        <v>78</v>
      </c>
      <c r="C283" s="27"/>
      <c r="D283" s="47" t="s">
        <v>530</v>
      </c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47" t="s">
        <v>531</v>
      </c>
      <c r="R283" s="27"/>
      <c r="S283" s="27"/>
      <c r="T283" s="27"/>
      <c r="U283" s="27"/>
      <c r="V283" s="27"/>
      <c r="W283" s="27"/>
      <c r="X283" s="27"/>
      <c r="Y283" s="27"/>
      <c r="Z283" s="27"/>
      <c r="AA283" s="64">
        <v>0</v>
      </c>
      <c r="AB283" s="65"/>
      <c r="AC283" s="66"/>
      <c r="AD283" s="48">
        <v>4</v>
      </c>
      <c r="AE283" s="44"/>
      <c r="AF283" s="18" t="s">
        <v>74</v>
      </c>
      <c r="AG283" s="59">
        <f t="shared" si="7"/>
        <v>0</v>
      </c>
      <c r="AH283" s="27"/>
    </row>
    <row r="284" spans="2:34" x14ac:dyDescent="0.25">
      <c r="B284" s="46">
        <v>79</v>
      </c>
      <c r="C284" s="27"/>
      <c r="D284" s="47" t="s">
        <v>532</v>
      </c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47" t="s">
        <v>533</v>
      </c>
      <c r="R284" s="27"/>
      <c r="S284" s="27"/>
      <c r="T284" s="27"/>
      <c r="U284" s="27"/>
      <c r="V284" s="27"/>
      <c r="W284" s="27"/>
      <c r="X284" s="27"/>
      <c r="Y284" s="27"/>
      <c r="Z284" s="27"/>
      <c r="AA284" s="64">
        <v>0</v>
      </c>
      <c r="AB284" s="65"/>
      <c r="AC284" s="66"/>
      <c r="AD284" s="48">
        <v>1</v>
      </c>
      <c r="AE284" s="44"/>
      <c r="AF284" s="18" t="s">
        <v>74</v>
      </c>
      <c r="AG284" s="59">
        <f t="shared" si="7"/>
        <v>0</v>
      </c>
      <c r="AH284" s="27"/>
    </row>
    <row r="285" spans="2:34" x14ac:dyDescent="0.25">
      <c r="B285" s="46">
        <v>80</v>
      </c>
      <c r="C285" s="27"/>
      <c r="D285" s="47" t="s">
        <v>534</v>
      </c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47" t="s">
        <v>535</v>
      </c>
      <c r="R285" s="27"/>
      <c r="S285" s="27"/>
      <c r="T285" s="27"/>
      <c r="U285" s="27"/>
      <c r="V285" s="27"/>
      <c r="W285" s="27"/>
      <c r="X285" s="27"/>
      <c r="Y285" s="27"/>
      <c r="Z285" s="27"/>
      <c r="AA285" s="64">
        <v>0</v>
      </c>
      <c r="AB285" s="65"/>
      <c r="AC285" s="66"/>
      <c r="AD285" s="48">
        <v>4</v>
      </c>
      <c r="AE285" s="44"/>
      <c r="AF285" s="18" t="s">
        <v>74</v>
      </c>
      <c r="AG285" s="59">
        <f t="shared" si="7"/>
        <v>0</v>
      </c>
      <c r="AH285" s="27"/>
    </row>
    <row r="286" spans="2:34" ht="30" customHeight="1" x14ac:dyDescent="0.25">
      <c r="B286" s="46">
        <v>81</v>
      </c>
      <c r="C286" s="27"/>
      <c r="D286" s="47" t="s">
        <v>536</v>
      </c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47" t="s">
        <v>537</v>
      </c>
      <c r="R286" s="27"/>
      <c r="S286" s="27"/>
      <c r="T286" s="27"/>
      <c r="U286" s="27"/>
      <c r="V286" s="27"/>
      <c r="W286" s="27"/>
      <c r="X286" s="27"/>
      <c r="Y286" s="27"/>
      <c r="Z286" s="27"/>
      <c r="AA286" s="64">
        <v>0</v>
      </c>
      <c r="AB286" s="65"/>
      <c r="AC286" s="66"/>
      <c r="AD286" s="48">
        <v>5</v>
      </c>
      <c r="AE286" s="44"/>
      <c r="AF286" s="18" t="s">
        <v>406</v>
      </c>
      <c r="AG286" s="59">
        <f t="shared" si="7"/>
        <v>0</v>
      </c>
      <c r="AH286" s="27"/>
    </row>
    <row r="287" spans="2:34" ht="51" customHeight="1" x14ac:dyDescent="0.25">
      <c r="B287" s="46">
        <v>82</v>
      </c>
      <c r="C287" s="27"/>
      <c r="D287" s="47" t="s">
        <v>538</v>
      </c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47" t="s">
        <v>539</v>
      </c>
      <c r="R287" s="27"/>
      <c r="S287" s="27"/>
      <c r="T287" s="27"/>
      <c r="U287" s="27"/>
      <c r="V287" s="27"/>
      <c r="W287" s="27"/>
      <c r="X287" s="27"/>
      <c r="Y287" s="27"/>
      <c r="Z287" s="27"/>
      <c r="AA287" s="64">
        <v>0</v>
      </c>
      <c r="AB287" s="65"/>
      <c r="AC287" s="66"/>
      <c r="AD287" s="48">
        <v>2</v>
      </c>
      <c r="AE287" s="44"/>
      <c r="AF287" s="18" t="s">
        <v>74</v>
      </c>
      <c r="AG287" s="59">
        <f t="shared" si="7"/>
        <v>0</v>
      </c>
      <c r="AH287" s="27"/>
    </row>
    <row r="288" spans="2:34" ht="48.75" customHeight="1" x14ac:dyDescent="0.25">
      <c r="B288" s="46">
        <v>83</v>
      </c>
      <c r="C288" s="27"/>
      <c r="D288" s="47" t="s">
        <v>540</v>
      </c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47" t="s">
        <v>541</v>
      </c>
      <c r="R288" s="27"/>
      <c r="S288" s="27"/>
      <c r="T288" s="27"/>
      <c r="U288" s="27"/>
      <c r="V288" s="27"/>
      <c r="W288" s="27"/>
      <c r="X288" s="27"/>
      <c r="Y288" s="27"/>
      <c r="Z288" s="27"/>
      <c r="AA288" s="64">
        <v>0</v>
      </c>
      <c r="AB288" s="65"/>
      <c r="AC288" s="66"/>
      <c r="AD288" s="48">
        <v>1</v>
      </c>
      <c r="AE288" s="44"/>
      <c r="AF288" s="18" t="s">
        <v>406</v>
      </c>
      <c r="AG288" s="59">
        <f t="shared" si="7"/>
        <v>0</v>
      </c>
      <c r="AH288" s="27"/>
    </row>
    <row r="289" spans="2:34" ht="29.25" customHeight="1" x14ac:dyDescent="0.25">
      <c r="B289" s="46">
        <v>84</v>
      </c>
      <c r="C289" s="27"/>
      <c r="D289" s="47" t="s">
        <v>542</v>
      </c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47" t="s">
        <v>543</v>
      </c>
      <c r="R289" s="27"/>
      <c r="S289" s="27"/>
      <c r="T289" s="27"/>
      <c r="U289" s="27"/>
      <c r="V289" s="27"/>
      <c r="W289" s="27"/>
      <c r="X289" s="27"/>
      <c r="Y289" s="27"/>
      <c r="Z289" s="27"/>
      <c r="AA289" s="64">
        <v>0</v>
      </c>
      <c r="AB289" s="65"/>
      <c r="AC289" s="66"/>
      <c r="AD289" s="48">
        <v>4</v>
      </c>
      <c r="AE289" s="44"/>
      <c r="AF289" s="18" t="s">
        <v>74</v>
      </c>
      <c r="AG289" s="59">
        <f t="shared" si="7"/>
        <v>0</v>
      </c>
      <c r="AH289" s="27"/>
    </row>
    <row r="290" spans="2:34" ht="27" customHeight="1" x14ac:dyDescent="0.25">
      <c r="B290" s="46">
        <v>85</v>
      </c>
      <c r="C290" s="27"/>
      <c r="D290" s="47" t="s">
        <v>542</v>
      </c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47" t="s">
        <v>543</v>
      </c>
      <c r="R290" s="27"/>
      <c r="S290" s="27"/>
      <c r="T290" s="27"/>
      <c r="U290" s="27"/>
      <c r="V290" s="27"/>
      <c r="W290" s="27"/>
      <c r="X290" s="27"/>
      <c r="Y290" s="27"/>
      <c r="Z290" s="27"/>
      <c r="AA290" s="64">
        <v>0</v>
      </c>
      <c r="AB290" s="65"/>
      <c r="AC290" s="66"/>
      <c r="AD290" s="48">
        <v>1</v>
      </c>
      <c r="AE290" s="44"/>
      <c r="AF290" s="18" t="s">
        <v>74</v>
      </c>
      <c r="AG290" s="59">
        <f t="shared" si="7"/>
        <v>0</v>
      </c>
      <c r="AH290" s="27"/>
    </row>
    <row r="291" spans="2:34" x14ac:dyDescent="0.25">
      <c r="B291" s="46">
        <v>86</v>
      </c>
      <c r="C291" s="27"/>
      <c r="D291" s="47" t="s">
        <v>544</v>
      </c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47" t="s">
        <v>545</v>
      </c>
      <c r="R291" s="27"/>
      <c r="S291" s="27"/>
      <c r="T291" s="27"/>
      <c r="U291" s="27"/>
      <c r="V291" s="27"/>
      <c r="W291" s="27"/>
      <c r="X291" s="27"/>
      <c r="Y291" s="27"/>
      <c r="Z291" s="27"/>
      <c r="AA291" s="64">
        <v>0</v>
      </c>
      <c r="AB291" s="65"/>
      <c r="AC291" s="66"/>
      <c r="AD291" s="48">
        <v>1</v>
      </c>
      <c r="AE291" s="44"/>
      <c r="AF291" s="18" t="s">
        <v>74</v>
      </c>
      <c r="AG291" s="59">
        <f t="shared" si="7"/>
        <v>0</v>
      </c>
      <c r="AH291" s="27"/>
    </row>
    <row r="292" spans="2:34" x14ac:dyDescent="0.25">
      <c r="B292" s="46">
        <v>87</v>
      </c>
      <c r="C292" s="27"/>
      <c r="D292" s="47" t="s">
        <v>546</v>
      </c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47" t="s">
        <v>547</v>
      </c>
      <c r="R292" s="27"/>
      <c r="S292" s="27"/>
      <c r="T292" s="27"/>
      <c r="U292" s="27"/>
      <c r="V292" s="27"/>
      <c r="W292" s="27"/>
      <c r="X292" s="27"/>
      <c r="Y292" s="27"/>
      <c r="Z292" s="27"/>
      <c r="AA292" s="64">
        <v>0</v>
      </c>
      <c r="AB292" s="65"/>
      <c r="AC292" s="66"/>
      <c r="AD292" s="48">
        <v>6</v>
      </c>
      <c r="AE292" s="44"/>
      <c r="AF292" s="18" t="s">
        <v>74</v>
      </c>
      <c r="AG292" s="59">
        <f t="shared" si="7"/>
        <v>0</v>
      </c>
      <c r="AH292" s="27"/>
    </row>
    <row r="293" spans="2:34" ht="30" customHeight="1" x14ac:dyDescent="0.25">
      <c r="B293" s="46">
        <v>88</v>
      </c>
      <c r="C293" s="27"/>
      <c r="D293" s="47" t="s">
        <v>548</v>
      </c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47" t="s">
        <v>549</v>
      </c>
      <c r="R293" s="27"/>
      <c r="S293" s="27"/>
      <c r="T293" s="27"/>
      <c r="U293" s="27"/>
      <c r="V293" s="27"/>
      <c r="W293" s="27"/>
      <c r="X293" s="27"/>
      <c r="Y293" s="27"/>
      <c r="Z293" s="27"/>
      <c r="AA293" s="64">
        <v>0</v>
      </c>
      <c r="AB293" s="65"/>
      <c r="AC293" s="66"/>
      <c r="AD293" s="48">
        <v>29</v>
      </c>
      <c r="AE293" s="44"/>
      <c r="AF293" s="18" t="s">
        <v>74</v>
      </c>
      <c r="AG293" s="59">
        <f t="shared" si="7"/>
        <v>0</v>
      </c>
      <c r="AH293" s="27"/>
    </row>
    <row r="294" spans="2:34" x14ac:dyDescent="0.25">
      <c r="B294" s="46">
        <v>89</v>
      </c>
      <c r="C294" s="27"/>
      <c r="D294" s="47" t="s">
        <v>550</v>
      </c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47" t="s">
        <v>551</v>
      </c>
      <c r="R294" s="27"/>
      <c r="S294" s="27"/>
      <c r="T294" s="27"/>
      <c r="U294" s="27"/>
      <c r="V294" s="27"/>
      <c r="W294" s="27"/>
      <c r="X294" s="27"/>
      <c r="Y294" s="27"/>
      <c r="Z294" s="27"/>
      <c r="AA294" s="64">
        <v>0</v>
      </c>
      <c r="AB294" s="65"/>
      <c r="AC294" s="66"/>
      <c r="AD294" s="48">
        <v>3</v>
      </c>
      <c r="AE294" s="44"/>
      <c r="AF294" s="18" t="s">
        <v>406</v>
      </c>
      <c r="AG294" s="59">
        <f t="shared" si="7"/>
        <v>0</v>
      </c>
      <c r="AH294" s="27"/>
    </row>
    <row r="295" spans="2:34" ht="39.950000000000003" customHeight="1" x14ac:dyDescent="0.25">
      <c r="B295" s="46">
        <v>90</v>
      </c>
      <c r="C295" s="27"/>
      <c r="D295" s="47" t="s">
        <v>552</v>
      </c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47" t="s">
        <v>553</v>
      </c>
      <c r="R295" s="27"/>
      <c r="S295" s="27"/>
      <c r="T295" s="27"/>
      <c r="U295" s="27"/>
      <c r="V295" s="27"/>
      <c r="W295" s="27"/>
      <c r="X295" s="27"/>
      <c r="Y295" s="27"/>
      <c r="Z295" s="27"/>
      <c r="AA295" s="64">
        <v>0</v>
      </c>
      <c r="AB295" s="65"/>
      <c r="AC295" s="66"/>
      <c r="AD295" s="48">
        <v>27</v>
      </c>
      <c r="AE295" s="44"/>
      <c r="AF295" s="18" t="s">
        <v>406</v>
      </c>
      <c r="AG295" s="59">
        <f t="shared" si="7"/>
        <v>0</v>
      </c>
      <c r="AH295" s="27"/>
    </row>
    <row r="296" spans="2:34" ht="30" customHeight="1" x14ac:dyDescent="0.25">
      <c r="B296" s="46">
        <v>91</v>
      </c>
      <c r="C296" s="27"/>
      <c r="D296" s="47" t="s">
        <v>554</v>
      </c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47" t="s">
        <v>555</v>
      </c>
      <c r="R296" s="27"/>
      <c r="S296" s="27"/>
      <c r="T296" s="27"/>
      <c r="U296" s="27"/>
      <c r="V296" s="27"/>
      <c r="W296" s="27"/>
      <c r="X296" s="27"/>
      <c r="Y296" s="27"/>
      <c r="Z296" s="27"/>
      <c r="AA296" s="64">
        <v>0</v>
      </c>
      <c r="AB296" s="65"/>
      <c r="AC296" s="66"/>
      <c r="AD296" s="48">
        <v>7</v>
      </c>
      <c r="AE296" s="44"/>
      <c r="AF296" s="18" t="s">
        <v>406</v>
      </c>
      <c r="AG296" s="59">
        <f t="shared" si="7"/>
        <v>0</v>
      </c>
      <c r="AH296" s="27"/>
    </row>
    <row r="297" spans="2:34" ht="30" customHeight="1" x14ac:dyDescent="0.25">
      <c r="B297" s="46">
        <v>92</v>
      </c>
      <c r="C297" s="27"/>
      <c r="D297" s="47" t="s">
        <v>556</v>
      </c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47" t="s">
        <v>557</v>
      </c>
      <c r="R297" s="27"/>
      <c r="S297" s="27"/>
      <c r="T297" s="27"/>
      <c r="U297" s="27"/>
      <c r="V297" s="27"/>
      <c r="W297" s="27"/>
      <c r="X297" s="27"/>
      <c r="Y297" s="27"/>
      <c r="Z297" s="27"/>
      <c r="AA297" s="64">
        <v>0</v>
      </c>
      <c r="AB297" s="65"/>
      <c r="AC297" s="66"/>
      <c r="AD297" s="48">
        <v>100</v>
      </c>
      <c r="AE297" s="44"/>
      <c r="AF297" s="18" t="s">
        <v>406</v>
      </c>
      <c r="AG297" s="59">
        <f t="shared" si="7"/>
        <v>0</v>
      </c>
      <c r="AH297" s="27"/>
    </row>
    <row r="298" spans="2:34" ht="23.25" customHeight="1" x14ac:dyDescent="0.25">
      <c r="B298" s="46">
        <v>93</v>
      </c>
      <c r="C298" s="27"/>
      <c r="D298" s="47" t="s">
        <v>558</v>
      </c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47" t="s">
        <v>559</v>
      </c>
      <c r="R298" s="27"/>
      <c r="S298" s="27"/>
      <c r="T298" s="27"/>
      <c r="U298" s="27"/>
      <c r="V298" s="27"/>
      <c r="W298" s="27"/>
      <c r="X298" s="27"/>
      <c r="Y298" s="27"/>
      <c r="Z298" s="27"/>
      <c r="AA298" s="64">
        <v>0</v>
      </c>
      <c r="AB298" s="65"/>
      <c r="AC298" s="66"/>
      <c r="AD298" s="48">
        <v>580</v>
      </c>
      <c r="AE298" s="44"/>
      <c r="AF298" s="18" t="s">
        <v>425</v>
      </c>
      <c r="AG298" s="59">
        <f t="shared" si="7"/>
        <v>0</v>
      </c>
      <c r="AH298" s="27"/>
    </row>
    <row r="299" spans="2:34" x14ac:dyDescent="0.25">
      <c r="B299" s="46">
        <v>94</v>
      </c>
      <c r="C299" s="27"/>
      <c r="D299" s="47" t="s">
        <v>560</v>
      </c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47" t="s">
        <v>561</v>
      </c>
      <c r="R299" s="27"/>
      <c r="S299" s="27"/>
      <c r="T299" s="27"/>
      <c r="U299" s="27"/>
      <c r="V299" s="27"/>
      <c r="W299" s="27"/>
      <c r="X299" s="27"/>
      <c r="Y299" s="27"/>
      <c r="Z299" s="27"/>
      <c r="AA299" s="64">
        <v>0</v>
      </c>
      <c r="AB299" s="65"/>
      <c r="AC299" s="66"/>
      <c r="AD299" s="48">
        <v>50</v>
      </c>
      <c r="AE299" s="44"/>
      <c r="AF299" s="18" t="s">
        <v>70</v>
      </c>
      <c r="AG299" s="59">
        <f t="shared" si="7"/>
        <v>0</v>
      </c>
      <c r="AH299" s="27"/>
    </row>
    <row r="300" spans="2:34" x14ac:dyDescent="0.25">
      <c r="B300" s="46">
        <v>95</v>
      </c>
      <c r="C300" s="27"/>
      <c r="D300" s="47" t="s">
        <v>562</v>
      </c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47" t="s">
        <v>563</v>
      </c>
      <c r="R300" s="27"/>
      <c r="S300" s="27"/>
      <c r="T300" s="27"/>
      <c r="U300" s="27"/>
      <c r="V300" s="27"/>
      <c r="W300" s="27"/>
      <c r="X300" s="27"/>
      <c r="Y300" s="27"/>
      <c r="Z300" s="27"/>
      <c r="AA300" s="64">
        <v>0</v>
      </c>
      <c r="AB300" s="65"/>
      <c r="AC300" s="66"/>
      <c r="AD300" s="48">
        <v>10</v>
      </c>
      <c r="AE300" s="44"/>
      <c r="AF300" s="18" t="s">
        <v>74</v>
      </c>
      <c r="AG300" s="59">
        <f t="shared" si="7"/>
        <v>0</v>
      </c>
      <c r="AH300" s="27"/>
    </row>
    <row r="301" spans="2:34" x14ac:dyDescent="0.25">
      <c r="B301" s="46">
        <v>96</v>
      </c>
      <c r="C301" s="27"/>
      <c r="D301" s="47" t="s">
        <v>564</v>
      </c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47" t="s">
        <v>565</v>
      </c>
      <c r="R301" s="27"/>
      <c r="S301" s="27"/>
      <c r="T301" s="27"/>
      <c r="U301" s="27"/>
      <c r="V301" s="27"/>
      <c r="W301" s="27"/>
      <c r="X301" s="27"/>
      <c r="Y301" s="27"/>
      <c r="Z301" s="27"/>
      <c r="AA301" s="64">
        <v>0</v>
      </c>
      <c r="AB301" s="65"/>
      <c r="AC301" s="66"/>
      <c r="AD301" s="48">
        <v>8</v>
      </c>
      <c r="AE301" s="44"/>
      <c r="AF301" s="18" t="s">
        <v>74</v>
      </c>
      <c r="AG301" s="59">
        <f t="shared" si="7"/>
        <v>0</v>
      </c>
      <c r="AH301" s="27"/>
    </row>
    <row r="302" spans="2:34" x14ac:dyDescent="0.25">
      <c r="B302" s="46">
        <v>97</v>
      </c>
      <c r="C302" s="27"/>
      <c r="D302" s="47" t="s">
        <v>566</v>
      </c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47" t="s">
        <v>513</v>
      </c>
      <c r="R302" s="27"/>
      <c r="S302" s="27"/>
      <c r="T302" s="27"/>
      <c r="U302" s="27"/>
      <c r="V302" s="27"/>
      <c r="W302" s="27"/>
      <c r="X302" s="27"/>
      <c r="Y302" s="27"/>
      <c r="Z302" s="27"/>
      <c r="AA302" s="64">
        <v>0</v>
      </c>
      <c r="AB302" s="65"/>
      <c r="AC302" s="66"/>
      <c r="AD302" s="48">
        <v>1</v>
      </c>
      <c r="AE302" s="44"/>
      <c r="AF302" s="18" t="s">
        <v>74</v>
      </c>
      <c r="AG302" s="59">
        <f t="shared" si="7"/>
        <v>0</v>
      </c>
      <c r="AH302" s="27"/>
    </row>
    <row r="303" spans="2:34" x14ac:dyDescent="0.25">
      <c r="B303" s="46">
        <v>98</v>
      </c>
      <c r="C303" s="27"/>
      <c r="D303" s="47" t="s">
        <v>567</v>
      </c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47" t="s">
        <v>568</v>
      </c>
      <c r="R303" s="27"/>
      <c r="S303" s="27"/>
      <c r="T303" s="27"/>
      <c r="U303" s="27"/>
      <c r="V303" s="27"/>
      <c r="W303" s="27"/>
      <c r="X303" s="27"/>
      <c r="Y303" s="27"/>
      <c r="Z303" s="27"/>
      <c r="AA303" s="64">
        <v>0</v>
      </c>
      <c r="AB303" s="65"/>
      <c r="AC303" s="66"/>
      <c r="AD303" s="48">
        <v>40</v>
      </c>
      <c r="AE303" s="44"/>
      <c r="AF303" s="18" t="s">
        <v>70</v>
      </c>
      <c r="AG303" s="59">
        <f t="shared" si="7"/>
        <v>0</v>
      </c>
      <c r="AH303" s="27"/>
    </row>
    <row r="304" spans="2:34" ht="47.25" customHeight="1" x14ac:dyDescent="0.25">
      <c r="B304" s="46">
        <v>99</v>
      </c>
      <c r="C304" s="27"/>
      <c r="D304" s="47" t="s">
        <v>569</v>
      </c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47" t="s">
        <v>570</v>
      </c>
      <c r="R304" s="27"/>
      <c r="S304" s="27"/>
      <c r="T304" s="27"/>
      <c r="U304" s="27"/>
      <c r="V304" s="27"/>
      <c r="W304" s="27"/>
      <c r="X304" s="27"/>
      <c r="Y304" s="27"/>
      <c r="Z304" s="27"/>
      <c r="AA304" s="64">
        <v>0</v>
      </c>
      <c r="AB304" s="65"/>
      <c r="AC304" s="66"/>
      <c r="AD304" s="48">
        <v>1</v>
      </c>
      <c r="AE304" s="44"/>
      <c r="AF304" s="18" t="s">
        <v>74</v>
      </c>
      <c r="AG304" s="59">
        <f t="shared" si="7"/>
        <v>0</v>
      </c>
      <c r="AH304" s="27"/>
    </row>
    <row r="305" spans="2:34" ht="30" customHeight="1" x14ac:dyDescent="0.25">
      <c r="B305" s="46">
        <v>100</v>
      </c>
      <c r="C305" s="27"/>
      <c r="D305" s="47" t="s">
        <v>571</v>
      </c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47" t="s">
        <v>572</v>
      </c>
      <c r="R305" s="27"/>
      <c r="S305" s="27"/>
      <c r="T305" s="27"/>
      <c r="U305" s="27"/>
      <c r="V305" s="27"/>
      <c r="W305" s="27"/>
      <c r="X305" s="27"/>
      <c r="Y305" s="27"/>
      <c r="Z305" s="27"/>
      <c r="AA305" s="64">
        <v>0</v>
      </c>
      <c r="AB305" s="65"/>
      <c r="AC305" s="66"/>
      <c r="AD305" s="48">
        <v>2</v>
      </c>
      <c r="AE305" s="44"/>
      <c r="AF305" s="18" t="s">
        <v>74</v>
      </c>
      <c r="AG305" s="59">
        <f t="shared" si="7"/>
        <v>0</v>
      </c>
      <c r="AH305" s="27"/>
    </row>
    <row r="306" spans="2:34" x14ac:dyDescent="0.25">
      <c r="B306" s="46">
        <v>101</v>
      </c>
      <c r="C306" s="27"/>
      <c r="D306" s="47" t="s">
        <v>573</v>
      </c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47" t="s">
        <v>574</v>
      </c>
      <c r="R306" s="27"/>
      <c r="S306" s="27"/>
      <c r="T306" s="27"/>
      <c r="U306" s="27"/>
      <c r="V306" s="27"/>
      <c r="W306" s="27"/>
      <c r="X306" s="27"/>
      <c r="Y306" s="27"/>
      <c r="Z306" s="27"/>
      <c r="AA306" s="64">
        <v>0</v>
      </c>
      <c r="AB306" s="65"/>
      <c r="AC306" s="66"/>
      <c r="AD306" s="48">
        <v>96</v>
      </c>
      <c r="AE306" s="44"/>
      <c r="AF306" s="18" t="s">
        <v>74</v>
      </c>
      <c r="AG306" s="59">
        <f t="shared" si="7"/>
        <v>0</v>
      </c>
      <c r="AH306" s="27"/>
    </row>
    <row r="307" spans="2:34" ht="50.1" customHeight="1" x14ac:dyDescent="0.25">
      <c r="B307" s="46">
        <v>102</v>
      </c>
      <c r="C307" s="27"/>
      <c r="D307" s="47" t="s">
        <v>575</v>
      </c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47" t="s">
        <v>576</v>
      </c>
      <c r="R307" s="27"/>
      <c r="S307" s="27"/>
      <c r="T307" s="27"/>
      <c r="U307" s="27"/>
      <c r="V307" s="27"/>
      <c r="W307" s="27"/>
      <c r="X307" s="27"/>
      <c r="Y307" s="27"/>
      <c r="Z307" s="27"/>
      <c r="AA307" s="64">
        <v>0</v>
      </c>
      <c r="AB307" s="65"/>
      <c r="AC307" s="66"/>
      <c r="AD307" s="48">
        <v>1</v>
      </c>
      <c r="AE307" s="44"/>
      <c r="AF307" s="18" t="s">
        <v>74</v>
      </c>
      <c r="AG307" s="59">
        <f t="shared" si="7"/>
        <v>0</v>
      </c>
      <c r="AH307" s="27"/>
    </row>
    <row r="308" spans="2:34" x14ac:dyDescent="0.25">
      <c r="B308" s="46">
        <v>103</v>
      </c>
      <c r="C308" s="27"/>
      <c r="D308" s="47" t="s">
        <v>577</v>
      </c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47" t="s">
        <v>578</v>
      </c>
      <c r="R308" s="27"/>
      <c r="S308" s="27"/>
      <c r="T308" s="27"/>
      <c r="U308" s="27"/>
      <c r="V308" s="27"/>
      <c r="W308" s="27"/>
      <c r="X308" s="27"/>
      <c r="Y308" s="27"/>
      <c r="Z308" s="27"/>
      <c r="AA308" s="64">
        <v>0</v>
      </c>
      <c r="AB308" s="65"/>
      <c r="AC308" s="66"/>
      <c r="AD308" s="48">
        <v>4</v>
      </c>
      <c r="AE308" s="44"/>
      <c r="AF308" s="18" t="s">
        <v>74</v>
      </c>
      <c r="AG308" s="59">
        <f t="shared" si="7"/>
        <v>0</v>
      </c>
      <c r="AH308" s="27"/>
    </row>
    <row r="309" spans="2:34" ht="60.75" customHeight="1" x14ac:dyDescent="0.25">
      <c r="B309" s="46">
        <v>104</v>
      </c>
      <c r="C309" s="27"/>
      <c r="D309" s="47" t="s">
        <v>579</v>
      </c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47" t="s">
        <v>580</v>
      </c>
      <c r="R309" s="27"/>
      <c r="S309" s="27"/>
      <c r="T309" s="27"/>
      <c r="U309" s="27"/>
      <c r="V309" s="27"/>
      <c r="W309" s="27"/>
      <c r="X309" s="27"/>
      <c r="Y309" s="27"/>
      <c r="Z309" s="27"/>
      <c r="AA309" s="64">
        <v>0</v>
      </c>
      <c r="AB309" s="65"/>
      <c r="AC309" s="66"/>
      <c r="AD309" s="48">
        <v>32</v>
      </c>
      <c r="AE309" s="44"/>
      <c r="AF309" s="18" t="s">
        <v>74</v>
      </c>
      <c r="AG309" s="59">
        <f t="shared" si="7"/>
        <v>0</v>
      </c>
      <c r="AH309" s="27"/>
    </row>
    <row r="310" spans="2:34" x14ac:dyDescent="0.25">
      <c r="B310" s="46">
        <v>105</v>
      </c>
      <c r="C310" s="27"/>
      <c r="D310" s="47" t="s">
        <v>581</v>
      </c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47" t="s">
        <v>582</v>
      </c>
      <c r="R310" s="27"/>
      <c r="S310" s="27"/>
      <c r="T310" s="27"/>
      <c r="U310" s="27"/>
      <c r="V310" s="27"/>
      <c r="W310" s="27"/>
      <c r="X310" s="27"/>
      <c r="Y310" s="27"/>
      <c r="Z310" s="27"/>
      <c r="AA310" s="64">
        <v>0</v>
      </c>
      <c r="AB310" s="65"/>
      <c r="AC310" s="66"/>
      <c r="AD310" s="48">
        <v>1</v>
      </c>
      <c r="AE310" s="44"/>
      <c r="AF310" s="18" t="s">
        <v>74</v>
      </c>
      <c r="AG310" s="59">
        <f t="shared" si="7"/>
        <v>0</v>
      </c>
      <c r="AH310" s="27"/>
    </row>
    <row r="311" spans="2:34" ht="39.950000000000003" customHeight="1" x14ac:dyDescent="0.25">
      <c r="B311" s="46">
        <v>106</v>
      </c>
      <c r="C311" s="27"/>
      <c r="D311" s="47" t="s">
        <v>583</v>
      </c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47" t="s">
        <v>584</v>
      </c>
      <c r="R311" s="27"/>
      <c r="S311" s="27"/>
      <c r="T311" s="27"/>
      <c r="U311" s="27"/>
      <c r="V311" s="27"/>
      <c r="W311" s="27"/>
      <c r="X311" s="27"/>
      <c r="Y311" s="27"/>
      <c r="Z311" s="27"/>
      <c r="AA311" s="64">
        <v>0</v>
      </c>
      <c r="AB311" s="65"/>
      <c r="AC311" s="66"/>
      <c r="AD311" s="48">
        <v>1</v>
      </c>
      <c r="AE311" s="44"/>
      <c r="AF311" s="18" t="s">
        <v>74</v>
      </c>
      <c r="AG311" s="59">
        <f t="shared" si="7"/>
        <v>0</v>
      </c>
      <c r="AH311" s="27"/>
    </row>
    <row r="312" spans="2:34" ht="30" customHeight="1" x14ac:dyDescent="0.25">
      <c r="B312" s="46">
        <v>107</v>
      </c>
      <c r="C312" s="27"/>
      <c r="D312" s="47" t="s">
        <v>585</v>
      </c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47" t="s">
        <v>586</v>
      </c>
      <c r="R312" s="27"/>
      <c r="S312" s="27"/>
      <c r="T312" s="27"/>
      <c r="U312" s="27"/>
      <c r="V312" s="27"/>
      <c r="W312" s="27"/>
      <c r="X312" s="27"/>
      <c r="Y312" s="27"/>
      <c r="Z312" s="27"/>
      <c r="AA312" s="64">
        <v>0</v>
      </c>
      <c r="AB312" s="65"/>
      <c r="AC312" s="66"/>
      <c r="AD312" s="48">
        <v>360</v>
      </c>
      <c r="AE312" s="44"/>
      <c r="AF312" s="18" t="s">
        <v>70</v>
      </c>
      <c r="AG312" s="59">
        <f t="shared" si="7"/>
        <v>0</v>
      </c>
      <c r="AH312" s="27"/>
    </row>
    <row r="313" spans="2:34" ht="39.950000000000003" customHeight="1" x14ac:dyDescent="0.25">
      <c r="B313" s="46">
        <v>108</v>
      </c>
      <c r="C313" s="27"/>
      <c r="D313" s="47" t="s">
        <v>587</v>
      </c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47" t="s">
        <v>588</v>
      </c>
      <c r="R313" s="27"/>
      <c r="S313" s="27"/>
      <c r="T313" s="27"/>
      <c r="U313" s="27"/>
      <c r="V313" s="27"/>
      <c r="W313" s="27"/>
      <c r="X313" s="27"/>
      <c r="Y313" s="27"/>
      <c r="Z313" s="27"/>
      <c r="AA313" s="64">
        <v>0</v>
      </c>
      <c r="AB313" s="65"/>
      <c r="AC313" s="66"/>
      <c r="AD313" s="48">
        <v>31</v>
      </c>
      <c r="AE313" s="44"/>
      <c r="AF313" s="18" t="s">
        <v>74</v>
      </c>
      <c r="AG313" s="59">
        <f t="shared" si="7"/>
        <v>0</v>
      </c>
      <c r="AH313" s="27"/>
    </row>
    <row r="314" spans="2:34" ht="30" customHeight="1" x14ac:dyDescent="0.25">
      <c r="B314" s="46">
        <v>109</v>
      </c>
      <c r="C314" s="27"/>
      <c r="D314" s="47" t="s">
        <v>589</v>
      </c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47" t="s">
        <v>590</v>
      </c>
      <c r="R314" s="27"/>
      <c r="S314" s="27"/>
      <c r="T314" s="27"/>
      <c r="U314" s="27"/>
      <c r="V314" s="27"/>
      <c r="W314" s="27"/>
      <c r="X314" s="27"/>
      <c r="Y314" s="27"/>
      <c r="Z314" s="27"/>
      <c r="AA314" s="64">
        <v>0</v>
      </c>
      <c r="AB314" s="65"/>
      <c r="AC314" s="66"/>
      <c r="AD314" s="48">
        <v>21</v>
      </c>
      <c r="AE314" s="44"/>
      <c r="AF314" s="18" t="s">
        <v>74</v>
      </c>
      <c r="AG314" s="59">
        <f t="shared" si="7"/>
        <v>0</v>
      </c>
      <c r="AH314" s="27"/>
    </row>
    <row r="315" spans="2:34" ht="60.75" customHeight="1" x14ac:dyDescent="0.25">
      <c r="B315" s="46">
        <v>110</v>
      </c>
      <c r="C315" s="27"/>
      <c r="D315" s="47" t="s">
        <v>591</v>
      </c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47" t="s">
        <v>592</v>
      </c>
      <c r="R315" s="27"/>
      <c r="S315" s="27"/>
      <c r="T315" s="27"/>
      <c r="U315" s="27"/>
      <c r="V315" s="27"/>
      <c r="W315" s="27"/>
      <c r="X315" s="27"/>
      <c r="Y315" s="27"/>
      <c r="Z315" s="27"/>
      <c r="AA315" s="64">
        <v>0</v>
      </c>
      <c r="AB315" s="65"/>
      <c r="AC315" s="66"/>
      <c r="AD315" s="48">
        <v>8</v>
      </c>
      <c r="AE315" s="44"/>
      <c r="AF315" s="18" t="s">
        <v>74</v>
      </c>
      <c r="AG315" s="59">
        <f t="shared" si="7"/>
        <v>0</v>
      </c>
      <c r="AH315" s="27"/>
    </row>
    <row r="316" spans="2:34" ht="39.950000000000003" customHeight="1" x14ac:dyDescent="0.25">
      <c r="B316" s="46">
        <v>111</v>
      </c>
      <c r="C316" s="27"/>
      <c r="D316" s="47" t="s">
        <v>593</v>
      </c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47" t="s">
        <v>594</v>
      </c>
      <c r="R316" s="27"/>
      <c r="S316" s="27"/>
      <c r="T316" s="27"/>
      <c r="U316" s="27"/>
      <c r="V316" s="27"/>
      <c r="W316" s="27"/>
      <c r="X316" s="27"/>
      <c r="Y316" s="27"/>
      <c r="Z316" s="27"/>
      <c r="AA316" s="64">
        <v>0</v>
      </c>
      <c r="AB316" s="65"/>
      <c r="AC316" s="66"/>
      <c r="AD316" s="48">
        <v>7</v>
      </c>
      <c r="AE316" s="44"/>
      <c r="AF316" s="18" t="s">
        <v>74</v>
      </c>
      <c r="AG316" s="59">
        <f t="shared" si="7"/>
        <v>0</v>
      </c>
      <c r="AH316" s="27"/>
    </row>
    <row r="317" spans="2:34" ht="39.950000000000003" customHeight="1" x14ac:dyDescent="0.25">
      <c r="B317" s="46">
        <v>112</v>
      </c>
      <c r="C317" s="27"/>
      <c r="D317" s="47" t="s">
        <v>595</v>
      </c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47" t="s">
        <v>596</v>
      </c>
      <c r="R317" s="27"/>
      <c r="S317" s="27"/>
      <c r="T317" s="27"/>
      <c r="U317" s="27"/>
      <c r="V317" s="27"/>
      <c r="W317" s="27"/>
      <c r="X317" s="27"/>
      <c r="Y317" s="27"/>
      <c r="Z317" s="27"/>
      <c r="AA317" s="64">
        <v>0</v>
      </c>
      <c r="AB317" s="65"/>
      <c r="AC317" s="66"/>
      <c r="AD317" s="48">
        <v>4</v>
      </c>
      <c r="AE317" s="44"/>
      <c r="AF317" s="18" t="s">
        <v>74</v>
      </c>
      <c r="AG317" s="59">
        <f t="shared" si="7"/>
        <v>0</v>
      </c>
      <c r="AH317" s="27"/>
    </row>
    <row r="318" spans="2:34" ht="39.950000000000003" customHeight="1" x14ac:dyDescent="0.25">
      <c r="B318" s="46">
        <v>113</v>
      </c>
      <c r="C318" s="27"/>
      <c r="D318" s="47" t="s">
        <v>597</v>
      </c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47" t="s">
        <v>598</v>
      </c>
      <c r="R318" s="27"/>
      <c r="S318" s="27"/>
      <c r="T318" s="27"/>
      <c r="U318" s="27"/>
      <c r="V318" s="27"/>
      <c r="W318" s="27"/>
      <c r="X318" s="27"/>
      <c r="Y318" s="27"/>
      <c r="Z318" s="27"/>
      <c r="AA318" s="64">
        <v>0</v>
      </c>
      <c r="AB318" s="65"/>
      <c r="AC318" s="66"/>
      <c r="AD318" s="48">
        <v>13</v>
      </c>
      <c r="AE318" s="44"/>
      <c r="AF318" s="18" t="s">
        <v>74</v>
      </c>
      <c r="AG318" s="59">
        <f t="shared" si="7"/>
        <v>0</v>
      </c>
      <c r="AH318" s="27"/>
    </row>
    <row r="319" spans="2:34" x14ac:dyDescent="0.25">
      <c r="B319" s="46">
        <v>114</v>
      </c>
      <c r="C319" s="27"/>
      <c r="D319" s="47" t="s">
        <v>599</v>
      </c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47" t="s">
        <v>600</v>
      </c>
      <c r="R319" s="27"/>
      <c r="S319" s="27"/>
      <c r="T319" s="27"/>
      <c r="U319" s="27"/>
      <c r="V319" s="27"/>
      <c r="W319" s="27"/>
      <c r="X319" s="27"/>
      <c r="Y319" s="27"/>
      <c r="Z319" s="27"/>
      <c r="AA319" s="64">
        <v>0</v>
      </c>
      <c r="AB319" s="65"/>
      <c r="AC319" s="66"/>
      <c r="AD319" s="48">
        <v>45</v>
      </c>
      <c r="AE319" s="44"/>
      <c r="AF319" s="18" t="s">
        <v>74</v>
      </c>
      <c r="AG319" s="59">
        <f t="shared" si="7"/>
        <v>0</v>
      </c>
      <c r="AH319" s="27"/>
    </row>
    <row r="320" spans="2:34" ht="25.5" customHeight="1" x14ac:dyDescent="0.25">
      <c r="B320" s="46">
        <v>115</v>
      </c>
      <c r="C320" s="27"/>
      <c r="D320" s="47" t="s">
        <v>601</v>
      </c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47" t="s">
        <v>602</v>
      </c>
      <c r="R320" s="27"/>
      <c r="S320" s="27"/>
      <c r="T320" s="27"/>
      <c r="U320" s="27"/>
      <c r="V320" s="27"/>
      <c r="W320" s="27"/>
      <c r="X320" s="27"/>
      <c r="Y320" s="27"/>
      <c r="Z320" s="27"/>
      <c r="AA320" s="64">
        <v>0</v>
      </c>
      <c r="AB320" s="65"/>
      <c r="AC320" s="66"/>
      <c r="AD320" s="48">
        <v>4</v>
      </c>
      <c r="AE320" s="44"/>
      <c r="AF320" s="18" t="s">
        <v>74</v>
      </c>
      <c r="AG320" s="59">
        <f t="shared" si="7"/>
        <v>0</v>
      </c>
      <c r="AH320" s="27"/>
    </row>
    <row r="321" spans="2:34" ht="28.5" customHeight="1" x14ac:dyDescent="0.25">
      <c r="B321" s="46">
        <v>116</v>
      </c>
      <c r="C321" s="27"/>
      <c r="D321" s="47" t="s">
        <v>603</v>
      </c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47" t="s">
        <v>604</v>
      </c>
      <c r="R321" s="27"/>
      <c r="S321" s="27"/>
      <c r="T321" s="27"/>
      <c r="U321" s="27"/>
      <c r="V321" s="27"/>
      <c r="W321" s="27"/>
      <c r="X321" s="27"/>
      <c r="Y321" s="27"/>
      <c r="Z321" s="27"/>
      <c r="AA321" s="64">
        <v>0</v>
      </c>
      <c r="AB321" s="65"/>
      <c r="AC321" s="66"/>
      <c r="AD321" s="48">
        <v>4720</v>
      </c>
      <c r="AE321" s="44"/>
      <c r="AF321" s="18" t="s">
        <v>70</v>
      </c>
      <c r="AG321" s="59">
        <f t="shared" si="7"/>
        <v>0</v>
      </c>
      <c r="AH321" s="27"/>
    </row>
    <row r="322" spans="2:34" x14ac:dyDescent="0.25">
      <c r="B322" s="46">
        <v>117</v>
      </c>
      <c r="C322" s="27"/>
      <c r="D322" s="47" t="s">
        <v>605</v>
      </c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47" t="s">
        <v>606</v>
      </c>
      <c r="R322" s="27"/>
      <c r="S322" s="27"/>
      <c r="T322" s="27"/>
      <c r="U322" s="27"/>
      <c r="V322" s="27"/>
      <c r="W322" s="27"/>
      <c r="X322" s="27"/>
      <c r="Y322" s="27"/>
      <c r="Z322" s="27"/>
      <c r="AA322" s="64">
        <v>0</v>
      </c>
      <c r="AB322" s="65"/>
      <c r="AC322" s="66"/>
      <c r="AD322" s="48">
        <v>4</v>
      </c>
      <c r="AE322" s="44"/>
      <c r="AF322" s="18" t="s">
        <v>74</v>
      </c>
      <c r="AG322" s="59">
        <f t="shared" si="7"/>
        <v>0</v>
      </c>
      <c r="AH322" s="27"/>
    </row>
    <row r="323" spans="2:34" x14ac:dyDescent="0.25">
      <c r="B323" s="46">
        <v>118</v>
      </c>
      <c r="C323" s="27"/>
      <c r="D323" s="47" t="s">
        <v>607</v>
      </c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47" t="s">
        <v>608</v>
      </c>
      <c r="R323" s="27"/>
      <c r="S323" s="27"/>
      <c r="T323" s="27"/>
      <c r="U323" s="27"/>
      <c r="V323" s="27"/>
      <c r="W323" s="27"/>
      <c r="X323" s="27"/>
      <c r="Y323" s="27"/>
      <c r="Z323" s="27"/>
      <c r="AA323" s="64">
        <v>0</v>
      </c>
      <c r="AB323" s="65"/>
      <c r="AC323" s="66"/>
      <c r="AD323" s="48">
        <v>4</v>
      </c>
      <c r="AE323" s="44"/>
      <c r="AF323" s="18" t="s">
        <v>74</v>
      </c>
      <c r="AG323" s="59">
        <f t="shared" si="7"/>
        <v>0</v>
      </c>
      <c r="AH323" s="27"/>
    </row>
    <row r="324" spans="2:34" ht="24.75" customHeight="1" x14ac:dyDescent="0.25">
      <c r="B324" s="46">
        <v>119</v>
      </c>
      <c r="C324" s="27"/>
      <c r="D324" s="47" t="s">
        <v>609</v>
      </c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47" t="s">
        <v>610</v>
      </c>
      <c r="R324" s="27"/>
      <c r="S324" s="27"/>
      <c r="T324" s="27"/>
      <c r="U324" s="27"/>
      <c r="V324" s="27"/>
      <c r="W324" s="27"/>
      <c r="X324" s="27"/>
      <c r="Y324" s="27"/>
      <c r="Z324" s="27"/>
      <c r="AA324" s="64">
        <v>0</v>
      </c>
      <c r="AB324" s="65"/>
      <c r="AC324" s="66"/>
      <c r="AD324" s="48">
        <v>6</v>
      </c>
      <c r="AE324" s="44"/>
      <c r="AF324" s="18" t="s">
        <v>74</v>
      </c>
      <c r="AG324" s="59">
        <f t="shared" si="7"/>
        <v>0</v>
      </c>
      <c r="AH324" s="27"/>
    </row>
    <row r="325" spans="2:34" ht="23.25" customHeight="1" x14ac:dyDescent="0.25">
      <c r="B325" s="46">
        <v>120</v>
      </c>
      <c r="C325" s="27"/>
      <c r="D325" s="47" t="s">
        <v>611</v>
      </c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47" t="s">
        <v>612</v>
      </c>
      <c r="R325" s="27"/>
      <c r="S325" s="27"/>
      <c r="T325" s="27"/>
      <c r="U325" s="27"/>
      <c r="V325" s="27"/>
      <c r="W325" s="27"/>
      <c r="X325" s="27"/>
      <c r="Y325" s="27"/>
      <c r="Z325" s="27"/>
      <c r="AA325" s="64">
        <v>0</v>
      </c>
      <c r="AB325" s="65"/>
      <c r="AC325" s="66"/>
      <c r="AD325" s="48">
        <v>1</v>
      </c>
      <c r="AE325" s="44"/>
      <c r="AF325" s="18" t="s">
        <v>74</v>
      </c>
      <c r="AG325" s="59">
        <f t="shared" si="7"/>
        <v>0</v>
      </c>
      <c r="AH325" s="27"/>
    </row>
    <row r="326" spans="2:34" ht="25.5" customHeight="1" x14ac:dyDescent="0.25">
      <c r="B326" s="46">
        <v>121</v>
      </c>
      <c r="C326" s="27"/>
      <c r="D326" s="47" t="s">
        <v>613</v>
      </c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47" t="s">
        <v>614</v>
      </c>
      <c r="R326" s="27"/>
      <c r="S326" s="27"/>
      <c r="T326" s="27"/>
      <c r="U326" s="27"/>
      <c r="V326" s="27"/>
      <c r="W326" s="27"/>
      <c r="X326" s="27"/>
      <c r="Y326" s="27"/>
      <c r="Z326" s="27"/>
      <c r="AA326" s="64">
        <v>0</v>
      </c>
      <c r="AB326" s="65"/>
      <c r="AC326" s="66"/>
      <c r="AD326" s="48">
        <v>1</v>
      </c>
      <c r="AE326" s="44"/>
      <c r="AF326" s="18" t="s">
        <v>74</v>
      </c>
      <c r="AG326" s="59">
        <f t="shared" si="7"/>
        <v>0</v>
      </c>
      <c r="AH326" s="27"/>
    </row>
    <row r="327" spans="2:34" ht="70.5" customHeight="1" x14ac:dyDescent="0.25">
      <c r="B327" s="46">
        <v>122</v>
      </c>
      <c r="C327" s="27"/>
      <c r="D327" s="47" t="s">
        <v>615</v>
      </c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47" t="s">
        <v>616</v>
      </c>
      <c r="R327" s="27"/>
      <c r="S327" s="27"/>
      <c r="T327" s="27"/>
      <c r="U327" s="27"/>
      <c r="V327" s="27"/>
      <c r="W327" s="27"/>
      <c r="X327" s="27"/>
      <c r="Y327" s="27"/>
      <c r="Z327" s="27"/>
      <c r="AA327" s="64">
        <v>0</v>
      </c>
      <c r="AB327" s="65"/>
      <c r="AC327" s="66"/>
      <c r="AD327" s="48">
        <v>13</v>
      </c>
      <c r="AE327" s="44"/>
      <c r="AF327" s="18" t="s">
        <v>74</v>
      </c>
      <c r="AG327" s="59">
        <f t="shared" si="7"/>
        <v>0</v>
      </c>
      <c r="AH327" s="27"/>
    </row>
    <row r="328" spans="2:34" ht="39.950000000000003" customHeight="1" x14ac:dyDescent="0.25">
      <c r="B328" s="46">
        <v>123</v>
      </c>
      <c r="C328" s="27"/>
      <c r="D328" s="47" t="s">
        <v>617</v>
      </c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47" t="s">
        <v>618</v>
      </c>
      <c r="R328" s="27"/>
      <c r="S328" s="27"/>
      <c r="T328" s="27"/>
      <c r="U328" s="27"/>
      <c r="V328" s="27"/>
      <c r="W328" s="27"/>
      <c r="X328" s="27"/>
      <c r="Y328" s="27"/>
      <c r="Z328" s="27"/>
      <c r="AA328" s="64">
        <v>0</v>
      </c>
      <c r="AB328" s="65"/>
      <c r="AC328" s="66"/>
      <c r="AD328" s="48">
        <v>1</v>
      </c>
      <c r="AE328" s="44"/>
      <c r="AF328" s="18" t="s">
        <v>74</v>
      </c>
      <c r="AG328" s="59">
        <f t="shared" si="7"/>
        <v>0</v>
      </c>
      <c r="AH328" s="27"/>
    </row>
    <row r="329" spans="2:34" ht="27" customHeight="1" x14ac:dyDescent="0.25">
      <c r="B329" s="46">
        <v>124</v>
      </c>
      <c r="C329" s="27"/>
      <c r="D329" s="47" t="s">
        <v>619</v>
      </c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47" t="s">
        <v>620</v>
      </c>
      <c r="R329" s="27"/>
      <c r="S329" s="27"/>
      <c r="T329" s="27"/>
      <c r="U329" s="27"/>
      <c r="V329" s="27"/>
      <c r="W329" s="27"/>
      <c r="X329" s="27"/>
      <c r="Y329" s="27"/>
      <c r="Z329" s="27"/>
      <c r="AA329" s="64">
        <v>0</v>
      </c>
      <c r="AB329" s="65"/>
      <c r="AC329" s="66"/>
      <c r="AD329" s="48">
        <v>120</v>
      </c>
      <c r="AE329" s="44"/>
      <c r="AF329" s="18" t="s">
        <v>70</v>
      </c>
      <c r="AG329" s="59">
        <f t="shared" si="7"/>
        <v>0</v>
      </c>
      <c r="AH329" s="27"/>
    </row>
    <row r="330" spans="2:34" ht="39.950000000000003" customHeight="1" x14ac:dyDescent="0.25">
      <c r="B330" s="46">
        <v>125</v>
      </c>
      <c r="C330" s="27"/>
      <c r="D330" s="47" t="s">
        <v>621</v>
      </c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47" t="s">
        <v>622</v>
      </c>
      <c r="R330" s="27"/>
      <c r="S330" s="27"/>
      <c r="T330" s="27"/>
      <c r="U330" s="27"/>
      <c r="V330" s="27"/>
      <c r="W330" s="27"/>
      <c r="X330" s="27"/>
      <c r="Y330" s="27"/>
      <c r="Z330" s="27"/>
      <c r="AA330" s="64">
        <v>0</v>
      </c>
      <c r="AB330" s="65"/>
      <c r="AC330" s="66"/>
      <c r="AD330" s="48">
        <v>17</v>
      </c>
      <c r="AE330" s="44"/>
      <c r="AF330" s="18" t="s">
        <v>74</v>
      </c>
      <c r="AG330" s="59">
        <f t="shared" si="7"/>
        <v>0</v>
      </c>
      <c r="AH330" s="27"/>
    </row>
    <row r="331" spans="2:34" ht="39.950000000000003" customHeight="1" x14ac:dyDescent="0.25">
      <c r="B331" s="46">
        <v>126</v>
      </c>
      <c r="C331" s="27"/>
      <c r="D331" s="47" t="s">
        <v>623</v>
      </c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47" t="s">
        <v>624</v>
      </c>
      <c r="R331" s="27"/>
      <c r="S331" s="27"/>
      <c r="T331" s="27"/>
      <c r="U331" s="27"/>
      <c r="V331" s="27"/>
      <c r="W331" s="27"/>
      <c r="X331" s="27"/>
      <c r="Y331" s="27"/>
      <c r="Z331" s="27"/>
      <c r="AA331" s="64">
        <v>0</v>
      </c>
      <c r="AB331" s="65"/>
      <c r="AC331" s="66"/>
      <c r="AD331" s="48">
        <v>20</v>
      </c>
      <c r="AE331" s="44"/>
      <c r="AF331" s="18" t="s">
        <v>74</v>
      </c>
      <c r="AG331" s="59">
        <f t="shared" si="7"/>
        <v>0</v>
      </c>
      <c r="AH331" s="27"/>
    </row>
    <row r="332" spans="2:34" ht="39.950000000000003" customHeight="1" x14ac:dyDescent="0.25">
      <c r="B332" s="46">
        <v>127</v>
      </c>
      <c r="C332" s="27"/>
      <c r="D332" s="47" t="s">
        <v>625</v>
      </c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47" t="s">
        <v>626</v>
      </c>
      <c r="R332" s="27"/>
      <c r="S332" s="27"/>
      <c r="T332" s="27"/>
      <c r="U332" s="27"/>
      <c r="V332" s="27"/>
      <c r="W332" s="27"/>
      <c r="X332" s="27"/>
      <c r="Y332" s="27"/>
      <c r="Z332" s="27"/>
      <c r="AA332" s="64">
        <v>0</v>
      </c>
      <c r="AB332" s="65"/>
      <c r="AC332" s="66"/>
      <c r="AD332" s="48">
        <v>56</v>
      </c>
      <c r="AE332" s="44"/>
      <c r="AF332" s="18" t="s">
        <v>74</v>
      </c>
      <c r="AG332" s="59">
        <f t="shared" si="7"/>
        <v>0</v>
      </c>
      <c r="AH332" s="27"/>
    </row>
    <row r="333" spans="2:34" ht="30" customHeight="1" x14ac:dyDescent="0.25">
      <c r="B333" s="46">
        <v>128</v>
      </c>
      <c r="C333" s="27"/>
      <c r="D333" s="47" t="s">
        <v>627</v>
      </c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47" t="s">
        <v>628</v>
      </c>
      <c r="R333" s="27"/>
      <c r="S333" s="27"/>
      <c r="T333" s="27"/>
      <c r="U333" s="27"/>
      <c r="V333" s="27"/>
      <c r="W333" s="27"/>
      <c r="X333" s="27"/>
      <c r="Y333" s="27"/>
      <c r="Z333" s="27"/>
      <c r="AA333" s="64">
        <v>0</v>
      </c>
      <c r="AB333" s="65"/>
      <c r="AC333" s="66"/>
      <c r="AD333" s="48">
        <v>5</v>
      </c>
      <c r="AE333" s="44"/>
      <c r="AF333" s="18" t="s">
        <v>74</v>
      </c>
      <c r="AG333" s="59">
        <f t="shared" si="7"/>
        <v>0</v>
      </c>
      <c r="AH333" s="27"/>
    </row>
    <row r="334" spans="2:34" ht="50.1" customHeight="1" x14ac:dyDescent="0.25">
      <c r="B334" s="46">
        <v>129</v>
      </c>
      <c r="C334" s="27"/>
      <c r="D334" s="47" t="s">
        <v>629</v>
      </c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47" t="s">
        <v>630</v>
      </c>
      <c r="R334" s="27"/>
      <c r="S334" s="27"/>
      <c r="T334" s="27"/>
      <c r="U334" s="27"/>
      <c r="V334" s="27"/>
      <c r="W334" s="27"/>
      <c r="X334" s="27"/>
      <c r="Y334" s="27"/>
      <c r="Z334" s="27"/>
      <c r="AA334" s="64">
        <v>0</v>
      </c>
      <c r="AB334" s="65"/>
      <c r="AC334" s="66"/>
      <c r="AD334" s="48">
        <v>1</v>
      </c>
      <c r="AE334" s="44"/>
      <c r="AF334" s="18" t="s">
        <v>74</v>
      </c>
      <c r="AG334" s="59">
        <f t="shared" si="7"/>
        <v>0</v>
      </c>
      <c r="AH334" s="27"/>
    </row>
    <row r="335" spans="2:34" ht="39.950000000000003" customHeight="1" x14ac:dyDescent="0.25">
      <c r="B335" s="46">
        <v>130</v>
      </c>
      <c r="C335" s="27"/>
      <c r="D335" s="47" t="s">
        <v>631</v>
      </c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47" t="s">
        <v>632</v>
      </c>
      <c r="R335" s="27"/>
      <c r="S335" s="27"/>
      <c r="T335" s="27"/>
      <c r="U335" s="27"/>
      <c r="V335" s="27"/>
      <c r="W335" s="27"/>
      <c r="X335" s="27"/>
      <c r="Y335" s="27"/>
      <c r="Z335" s="27"/>
      <c r="AA335" s="64">
        <v>0</v>
      </c>
      <c r="AB335" s="65"/>
      <c r="AC335" s="66"/>
      <c r="AD335" s="48">
        <v>5</v>
      </c>
      <c r="AE335" s="44"/>
      <c r="AF335" s="18" t="s">
        <v>74</v>
      </c>
      <c r="AG335" s="59">
        <f t="shared" ref="AG335:AG336" si="8">AD335*AA335</f>
        <v>0</v>
      </c>
      <c r="AH335" s="27"/>
    </row>
    <row r="336" spans="2:34" ht="30" customHeight="1" x14ac:dyDescent="0.25">
      <c r="B336" s="46">
        <v>131</v>
      </c>
      <c r="C336" s="27"/>
      <c r="D336" s="47" t="s">
        <v>633</v>
      </c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47" t="s">
        <v>634</v>
      </c>
      <c r="R336" s="27"/>
      <c r="S336" s="27"/>
      <c r="T336" s="27"/>
      <c r="U336" s="27"/>
      <c r="V336" s="27"/>
      <c r="W336" s="27"/>
      <c r="X336" s="27"/>
      <c r="Y336" s="27"/>
      <c r="Z336" s="27"/>
      <c r="AA336" s="64">
        <v>0</v>
      </c>
      <c r="AB336" s="65"/>
      <c r="AC336" s="66"/>
      <c r="AD336" s="48">
        <v>2</v>
      </c>
      <c r="AE336" s="44"/>
      <c r="AF336" s="18" t="s">
        <v>74</v>
      </c>
      <c r="AG336" s="59">
        <f t="shared" si="8"/>
        <v>0</v>
      </c>
      <c r="AH336" s="27"/>
    </row>
    <row r="337" spans="2:34" ht="11.25" customHeight="1" x14ac:dyDescent="0.25">
      <c r="B337" s="60" t="str">
        <f>"Materiál celkem: "&amp;TEXT(SUM(AG206:AH336),"000 000,00 Kč")</f>
        <v>Materiál celkem: 000 000,00 Kč</v>
      </c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2"/>
      <c r="AB337" s="62"/>
      <c r="AC337" s="62"/>
      <c r="AD337" s="61"/>
      <c r="AE337" s="61"/>
      <c r="AF337" s="61"/>
      <c r="AG337" s="61"/>
      <c r="AH337" s="61"/>
    </row>
    <row r="338" spans="2:34" ht="0" hidden="1" customHeight="1" x14ac:dyDescent="0.25"/>
    <row r="339" spans="2:34" ht="2.85" customHeight="1" x14ac:dyDescent="0.25"/>
    <row r="340" spans="2:34" ht="11.45" customHeight="1" x14ac:dyDescent="0.25"/>
    <row r="341" spans="2:34" ht="2.85" customHeight="1" x14ac:dyDescent="0.25"/>
    <row r="342" spans="2:34" ht="0" hidden="1" customHeight="1" x14ac:dyDescent="0.25"/>
    <row r="343" spans="2:34" ht="17.100000000000001" customHeight="1" x14ac:dyDescent="0.25">
      <c r="B343" s="50" t="s">
        <v>635</v>
      </c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27"/>
      <c r="AH343" s="27"/>
    </row>
    <row r="344" spans="2:34" ht="2.85" customHeight="1" x14ac:dyDescent="0.25"/>
    <row r="345" spans="2:34" x14ac:dyDescent="0.25">
      <c r="B345" s="60" t="s">
        <v>61</v>
      </c>
      <c r="C345" s="61"/>
      <c r="D345" s="76" t="s">
        <v>62</v>
      </c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76" t="s">
        <v>8</v>
      </c>
      <c r="R345" s="61"/>
      <c r="S345" s="61"/>
      <c r="T345" s="61"/>
      <c r="U345" s="61"/>
      <c r="V345" s="61"/>
      <c r="W345" s="61"/>
      <c r="X345" s="61"/>
      <c r="Y345" s="61"/>
      <c r="Z345" s="61"/>
      <c r="AA345" s="77" t="s">
        <v>63</v>
      </c>
      <c r="AB345" s="73"/>
      <c r="AC345" s="73"/>
      <c r="AD345" s="78" t="s">
        <v>64</v>
      </c>
      <c r="AE345" s="75"/>
      <c r="AF345" s="19" t="s">
        <v>65</v>
      </c>
      <c r="AG345" s="60" t="s">
        <v>66</v>
      </c>
      <c r="AH345" s="61"/>
    </row>
    <row r="346" spans="2:34" x14ac:dyDescent="0.25">
      <c r="B346" s="46">
        <v>1</v>
      </c>
      <c r="C346" s="27"/>
      <c r="D346" s="47" t="s">
        <v>636</v>
      </c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47" t="s">
        <v>637</v>
      </c>
      <c r="R346" s="27"/>
      <c r="S346" s="27"/>
      <c r="T346" s="27"/>
      <c r="U346" s="27"/>
      <c r="V346" s="27"/>
      <c r="W346" s="27"/>
      <c r="X346" s="27"/>
      <c r="Y346" s="27"/>
      <c r="Z346" s="27"/>
      <c r="AA346" s="67">
        <v>0</v>
      </c>
      <c r="AB346" s="68"/>
      <c r="AC346" s="69"/>
      <c r="AD346" s="48">
        <v>1</v>
      </c>
      <c r="AE346" s="44"/>
      <c r="AF346" s="18" t="s">
        <v>406</v>
      </c>
      <c r="AG346" s="59">
        <f>AD346*AA346</f>
        <v>0</v>
      </c>
      <c r="AH346" s="27"/>
    </row>
    <row r="347" spans="2:34" x14ac:dyDescent="0.25">
      <c r="B347" s="46">
        <v>2</v>
      </c>
      <c r="C347" s="27"/>
      <c r="D347" s="47" t="s">
        <v>638</v>
      </c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47" t="s">
        <v>639</v>
      </c>
      <c r="R347" s="27"/>
      <c r="S347" s="27"/>
      <c r="T347" s="27"/>
      <c r="U347" s="27"/>
      <c r="V347" s="27"/>
      <c r="W347" s="27"/>
      <c r="X347" s="27"/>
      <c r="Y347" s="27"/>
      <c r="Z347" s="27"/>
      <c r="AA347" s="67">
        <v>0</v>
      </c>
      <c r="AB347" s="68"/>
      <c r="AC347" s="69"/>
      <c r="AD347" s="48">
        <v>1</v>
      </c>
      <c r="AE347" s="44"/>
      <c r="AF347" s="18" t="s">
        <v>406</v>
      </c>
      <c r="AG347" s="59">
        <f t="shared" ref="AG347:AG354" si="9">AD347*AA347</f>
        <v>0</v>
      </c>
      <c r="AH347" s="27"/>
    </row>
    <row r="348" spans="2:34" x14ac:dyDescent="0.25">
      <c r="B348" s="46">
        <v>3</v>
      </c>
      <c r="C348" s="27"/>
      <c r="D348" s="47" t="s">
        <v>640</v>
      </c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47" t="s">
        <v>641</v>
      </c>
      <c r="R348" s="27"/>
      <c r="S348" s="27"/>
      <c r="T348" s="27"/>
      <c r="U348" s="27"/>
      <c r="V348" s="27"/>
      <c r="W348" s="27"/>
      <c r="X348" s="27"/>
      <c r="Y348" s="27"/>
      <c r="Z348" s="27"/>
      <c r="AA348" s="64">
        <v>0</v>
      </c>
      <c r="AB348" s="65"/>
      <c r="AC348" s="66"/>
      <c r="AD348" s="48">
        <v>1</v>
      </c>
      <c r="AE348" s="44"/>
      <c r="AF348" s="18" t="s">
        <v>406</v>
      </c>
      <c r="AG348" s="59">
        <f t="shared" si="9"/>
        <v>0</v>
      </c>
      <c r="AH348" s="27"/>
    </row>
    <row r="349" spans="2:34" x14ac:dyDescent="0.25">
      <c r="B349" s="46">
        <v>4</v>
      </c>
      <c r="C349" s="27"/>
      <c r="D349" s="47" t="s">
        <v>642</v>
      </c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47" t="s">
        <v>643</v>
      </c>
      <c r="R349" s="27"/>
      <c r="S349" s="27"/>
      <c r="T349" s="27"/>
      <c r="U349" s="27"/>
      <c r="V349" s="27"/>
      <c r="W349" s="27"/>
      <c r="X349" s="27"/>
      <c r="Y349" s="27"/>
      <c r="Z349" s="27"/>
      <c r="AA349" s="64">
        <v>0</v>
      </c>
      <c r="AB349" s="65"/>
      <c r="AC349" s="66"/>
      <c r="AD349" s="48">
        <v>1</v>
      </c>
      <c r="AE349" s="44"/>
      <c r="AF349" s="18" t="s">
        <v>406</v>
      </c>
      <c r="AG349" s="59">
        <f t="shared" si="9"/>
        <v>0</v>
      </c>
      <c r="AH349" s="27"/>
    </row>
    <row r="350" spans="2:34" x14ac:dyDescent="0.25">
      <c r="B350" s="46">
        <v>5</v>
      </c>
      <c r="C350" s="27"/>
      <c r="D350" s="47" t="s">
        <v>644</v>
      </c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47" t="s">
        <v>645</v>
      </c>
      <c r="R350" s="27"/>
      <c r="S350" s="27"/>
      <c r="T350" s="27"/>
      <c r="U350" s="27"/>
      <c r="V350" s="27"/>
      <c r="W350" s="27"/>
      <c r="X350" s="27"/>
      <c r="Y350" s="27"/>
      <c r="Z350" s="27"/>
      <c r="AA350" s="64">
        <v>0</v>
      </c>
      <c r="AB350" s="65"/>
      <c r="AC350" s="66"/>
      <c r="AD350" s="48">
        <v>1</v>
      </c>
      <c r="AE350" s="44"/>
      <c r="AF350" s="18" t="s">
        <v>406</v>
      </c>
      <c r="AG350" s="59">
        <f t="shared" si="9"/>
        <v>0</v>
      </c>
      <c r="AH350" s="27"/>
    </row>
    <row r="351" spans="2:34" ht="30" customHeight="1" x14ac:dyDescent="0.25">
      <c r="B351" s="46">
        <v>6</v>
      </c>
      <c r="C351" s="27"/>
      <c r="D351" s="47" t="s">
        <v>646</v>
      </c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47" t="s">
        <v>647</v>
      </c>
      <c r="R351" s="27"/>
      <c r="S351" s="27"/>
      <c r="T351" s="27"/>
      <c r="U351" s="27"/>
      <c r="V351" s="27"/>
      <c r="W351" s="27"/>
      <c r="X351" s="27"/>
      <c r="Y351" s="27"/>
      <c r="Z351" s="27"/>
      <c r="AA351" s="64">
        <v>0</v>
      </c>
      <c r="AB351" s="65"/>
      <c r="AC351" s="66"/>
      <c r="AD351" s="48">
        <v>1</v>
      </c>
      <c r="AE351" s="44"/>
      <c r="AF351" s="18" t="s">
        <v>406</v>
      </c>
      <c r="AG351" s="59">
        <f t="shared" si="9"/>
        <v>0</v>
      </c>
      <c r="AH351" s="27"/>
    </row>
    <row r="352" spans="2:34" ht="38.25" customHeight="1" x14ac:dyDescent="0.25">
      <c r="B352" s="46">
        <v>7</v>
      </c>
      <c r="C352" s="27"/>
      <c r="D352" s="47" t="s">
        <v>648</v>
      </c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47" t="s">
        <v>649</v>
      </c>
      <c r="R352" s="27"/>
      <c r="S352" s="27"/>
      <c r="T352" s="27"/>
      <c r="U352" s="27"/>
      <c r="V352" s="27"/>
      <c r="W352" s="27"/>
      <c r="X352" s="27"/>
      <c r="Y352" s="27"/>
      <c r="Z352" s="27"/>
      <c r="AA352" s="64">
        <v>0</v>
      </c>
      <c r="AB352" s="65"/>
      <c r="AC352" s="66"/>
      <c r="AD352" s="48">
        <v>1</v>
      </c>
      <c r="AE352" s="44"/>
      <c r="AF352" s="18" t="s">
        <v>406</v>
      </c>
      <c r="AG352" s="59">
        <f t="shared" si="9"/>
        <v>0</v>
      </c>
      <c r="AH352" s="27"/>
    </row>
    <row r="353" spans="2:34" ht="36" customHeight="1" x14ac:dyDescent="0.25">
      <c r="B353" s="46">
        <v>8</v>
      </c>
      <c r="C353" s="27"/>
      <c r="D353" s="47" t="s">
        <v>650</v>
      </c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47" t="s">
        <v>651</v>
      </c>
      <c r="R353" s="27"/>
      <c r="S353" s="27"/>
      <c r="T353" s="27"/>
      <c r="U353" s="27"/>
      <c r="V353" s="27"/>
      <c r="W353" s="27"/>
      <c r="X353" s="27"/>
      <c r="Y353" s="27"/>
      <c r="Z353" s="27"/>
      <c r="AA353" s="64">
        <v>0</v>
      </c>
      <c r="AB353" s="65"/>
      <c r="AC353" s="66"/>
      <c r="AD353" s="48">
        <v>1</v>
      </c>
      <c r="AE353" s="44"/>
      <c r="AF353" s="18" t="s">
        <v>406</v>
      </c>
      <c r="AG353" s="59">
        <f t="shared" si="9"/>
        <v>0</v>
      </c>
      <c r="AH353" s="27"/>
    </row>
    <row r="354" spans="2:34" ht="45" customHeight="1" x14ac:dyDescent="0.25">
      <c r="B354" s="46">
        <v>9</v>
      </c>
      <c r="C354" s="27"/>
      <c r="D354" s="47" t="s">
        <v>652</v>
      </c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47" t="s">
        <v>653</v>
      </c>
      <c r="R354" s="27"/>
      <c r="S354" s="27"/>
      <c r="T354" s="27"/>
      <c r="U354" s="27"/>
      <c r="V354" s="27"/>
      <c r="W354" s="27"/>
      <c r="X354" s="27"/>
      <c r="Y354" s="27"/>
      <c r="Z354" s="27"/>
      <c r="AA354" s="64">
        <v>0</v>
      </c>
      <c r="AB354" s="65"/>
      <c r="AC354" s="66"/>
      <c r="AD354" s="48">
        <v>1</v>
      </c>
      <c r="AE354" s="44"/>
      <c r="AF354" s="18" t="s">
        <v>406</v>
      </c>
      <c r="AG354" s="59">
        <f t="shared" si="9"/>
        <v>0</v>
      </c>
      <c r="AH354" s="27"/>
    </row>
    <row r="355" spans="2:34" ht="11.25" customHeight="1" x14ac:dyDescent="0.25">
      <c r="B355" s="60" t="str">
        <f>"Dodávky celkem: "&amp;TEXT(SUM(AG346:AH354),"000 000,00 Kč")</f>
        <v>Dodávky celkem: 000 000,00 Kč</v>
      </c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2"/>
      <c r="AB355" s="62"/>
      <c r="AC355" s="62"/>
      <c r="AD355" s="61"/>
      <c r="AE355" s="61"/>
      <c r="AF355" s="61"/>
      <c r="AG355" s="61"/>
      <c r="AH355" s="61"/>
    </row>
    <row r="356" spans="2:34" ht="2.85" customHeight="1" x14ac:dyDescent="0.25"/>
    <row r="357" spans="2:34" ht="11.45" customHeight="1" x14ac:dyDescent="0.25"/>
    <row r="358" spans="2:34" ht="2.85" customHeight="1" x14ac:dyDescent="0.25"/>
    <row r="359" spans="2:34" ht="17.100000000000001" customHeight="1" x14ac:dyDescent="0.25">
      <c r="B359" s="50" t="s">
        <v>654</v>
      </c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</row>
    <row r="360" spans="2:34" ht="2.85" customHeight="1" x14ac:dyDescent="0.25"/>
    <row r="361" spans="2:34" x14ac:dyDescent="0.25">
      <c r="B361" s="70" t="s">
        <v>61</v>
      </c>
      <c r="C361" s="61"/>
      <c r="D361" s="71" t="s">
        <v>62</v>
      </c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71" t="s">
        <v>8</v>
      </c>
      <c r="R361" s="61"/>
      <c r="S361" s="61"/>
      <c r="T361" s="61"/>
      <c r="U361" s="61"/>
      <c r="V361" s="61"/>
      <c r="W361" s="61"/>
      <c r="X361" s="61"/>
      <c r="Y361" s="61"/>
      <c r="Z361" s="61"/>
      <c r="AA361" s="72" t="s">
        <v>63</v>
      </c>
      <c r="AB361" s="73"/>
      <c r="AC361" s="73"/>
      <c r="AD361" s="74" t="s">
        <v>64</v>
      </c>
      <c r="AE361" s="75"/>
      <c r="AF361" s="17" t="s">
        <v>65</v>
      </c>
      <c r="AG361" s="70" t="s">
        <v>66</v>
      </c>
      <c r="AH361" s="61"/>
    </row>
    <row r="362" spans="2:34" x14ac:dyDescent="0.25">
      <c r="B362" s="63">
        <v>1</v>
      </c>
      <c r="C362" s="27"/>
      <c r="D362" s="47" t="s">
        <v>13</v>
      </c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47" t="s">
        <v>655</v>
      </c>
      <c r="R362" s="27"/>
      <c r="S362" s="27"/>
      <c r="T362" s="27"/>
      <c r="U362" s="27"/>
      <c r="V362" s="27"/>
      <c r="W362" s="27"/>
      <c r="X362" s="27"/>
      <c r="Y362" s="27"/>
      <c r="Z362" s="27"/>
      <c r="AA362" s="67">
        <v>0</v>
      </c>
      <c r="AB362" s="68"/>
      <c r="AC362" s="69"/>
      <c r="AD362" s="48">
        <v>7</v>
      </c>
      <c r="AE362" s="44"/>
      <c r="AF362" s="18" t="s">
        <v>656</v>
      </c>
      <c r="AG362" s="59">
        <f>AD362*AA362</f>
        <v>0</v>
      </c>
      <c r="AH362" s="27"/>
    </row>
    <row r="363" spans="2:34" x14ac:dyDescent="0.25">
      <c r="B363" s="63">
        <v>2</v>
      </c>
      <c r="C363" s="27"/>
      <c r="D363" s="47" t="s">
        <v>13</v>
      </c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47" t="s">
        <v>657</v>
      </c>
      <c r="R363" s="27"/>
      <c r="S363" s="27"/>
      <c r="T363" s="27"/>
      <c r="U363" s="27"/>
      <c r="V363" s="27"/>
      <c r="W363" s="27"/>
      <c r="X363" s="27"/>
      <c r="Y363" s="27"/>
      <c r="Z363" s="27"/>
      <c r="AA363" s="64">
        <v>0</v>
      </c>
      <c r="AB363" s="65"/>
      <c r="AC363" s="66"/>
      <c r="AD363" s="48">
        <v>16</v>
      </c>
      <c r="AE363" s="44"/>
      <c r="AF363" s="18" t="s">
        <v>656</v>
      </c>
      <c r="AG363" s="59">
        <f t="shared" ref="AG363:AG369" si="10">AD363*AA363</f>
        <v>0</v>
      </c>
      <c r="AH363" s="27"/>
    </row>
    <row r="364" spans="2:34" x14ac:dyDescent="0.25">
      <c r="B364" s="63">
        <v>3</v>
      </c>
      <c r="C364" s="27"/>
      <c r="D364" s="47" t="s">
        <v>658</v>
      </c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47" t="s">
        <v>659</v>
      </c>
      <c r="R364" s="27"/>
      <c r="S364" s="27"/>
      <c r="T364" s="27"/>
      <c r="U364" s="27"/>
      <c r="V364" s="27"/>
      <c r="W364" s="27"/>
      <c r="X364" s="27"/>
      <c r="Y364" s="27"/>
      <c r="Z364" s="27"/>
      <c r="AA364" s="64">
        <v>0</v>
      </c>
      <c r="AB364" s="65"/>
      <c r="AC364" s="66"/>
      <c r="AD364" s="48">
        <v>8</v>
      </c>
      <c r="AE364" s="44"/>
      <c r="AF364" s="18" t="s">
        <v>656</v>
      </c>
      <c r="AG364" s="59">
        <f t="shared" si="10"/>
        <v>0</v>
      </c>
      <c r="AH364" s="27"/>
    </row>
    <row r="365" spans="2:34" x14ac:dyDescent="0.25">
      <c r="B365" s="63">
        <v>4</v>
      </c>
      <c r="C365" s="27"/>
      <c r="D365" s="47" t="s">
        <v>660</v>
      </c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47" t="s">
        <v>661</v>
      </c>
      <c r="R365" s="27"/>
      <c r="S365" s="27"/>
      <c r="T365" s="27"/>
      <c r="U365" s="27"/>
      <c r="V365" s="27"/>
      <c r="W365" s="27"/>
      <c r="X365" s="27"/>
      <c r="Y365" s="27"/>
      <c r="Z365" s="27"/>
      <c r="AA365" s="64">
        <v>0</v>
      </c>
      <c r="AB365" s="65"/>
      <c r="AC365" s="66"/>
      <c r="AD365" s="48">
        <v>100</v>
      </c>
      <c r="AE365" s="44"/>
      <c r="AF365" s="18" t="s">
        <v>656</v>
      </c>
      <c r="AG365" s="59">
        <f t="shared" si="10"/>
        <v>0</v>
      </c>
      <c r="AH365" s="27"/>
    </row>
    <row r="366" spans="2:34" x14ac:dyDescent="0.25">
      <c r="B366" s="63">
        <v>5</v>
      </c>
      <c r="C366" s="27"/>
      <c r="D366" s="47" t="s">
        <v>662</v>
      </c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47" t="s">
        <v>663</v>
      </c>
      <c r="R366" s="27"/>
      <c r="S366" s="27"/>
      <c r="T366" s="27"/>
      <c r="U366" s="27"/>
      <c r="V366" s="27"/>
      <c r="W366" s="27"/>
      <c r="X366" s="27"/>
      <c r="Y366" s="27"/>
      <c r="Z366" s="27"/>
      <c r="AA366" s="64">
        <v>0</v>
      </c>
      <c r="AB366" s="65"/>
      <c r="AC366" s="66"/>
      <c r="AD366" s="48">
        <v>10</v>
      </c>
      <c r="AE366" s="44"/>
      <c r="AF366" s="18" t="s">
        <v>656</v>
      </c>
      <c r="AG366" s="59">
        <f t="shared" si="10"/>
        <v>0</v>
      </c>
      <c r="AH366" s="27"/>
    </row>
    <row r="367" spans="2:34" ht="47.25" customHeight="1" x14ac:dyDescent="0.25">
      <c r="B367" s="63">
        <v>7</v>
      </c>
      <c r="C367" s="27"/>
      <c r="D367" s="47" t="s">
        <v>664</v>
      </c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47" t="s">
        <v>669</v>
      </c>
      <c r="R367" s="27"/>
      <c r="S367" s="27"/>
      <c r="T367" s="27"/>
      <c r="U367" s="27"/>
      <c r="V367" s="27"/>
      <c r="W367" s="27"/>
      <c r="X367" s="27"/>
      <c r="Y367" s="27"/>
      <c r="Z367" s="27"/>
      <c r="AA367" s="64">
        <v>0</v>
      </c>
      <c r="AB367" s="65"/>
      <c r="AC367" s="66"/>
      <c r="AD367" s="48">
        <v>16</v>
      </c>
      <c r="AE367" s="44"/>
      <c r="AF367" s="18" t="s">
        <v>656</v>
      </c>
      <c r="AG367" s="59">
        <f t="shared" si="10"/>
        <v>0</v>
      </c>
      <c r="AH367" s="27"/>
    </row>
    <row r="368" spans="2:34" x14ac:dyDescent="0.25">
      <c r="B368" s="63">
        <v>8</v>
      </c>
      <c r="C368" s="27"/>
      <c r="D368" s="47" t="s">
        <v>665</v>
      </c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47" t="s">
        <v>666</v>
      </c>
      <c r="R368" s="27"/>
      <c r="S368" s="27"/>
      <c r="T368" s="27"/>
      <c r="U368" s="27"/>
      <c r="V368" s="27"/>
      <c r="W368" s="27"/>
      <c r="X368" s="27"/>
      <c r="Y368" s="27"/>
      <c r="Z368" s="27"/>
      <c r="AA368" s="64">
        <v>0</v>
      </c>
      <c r="AB368" s="65"/>
      <c r="AC368" s="66"/>
      <c r="AD368" s="48">
        <v>8</v>
      </c>
      <c r="AE368" s="44"/>
      <c r="AF368" s="18" t="s">
        <v>656</v>
      </c>
      <c r="AG368" s="59">
        <f t="shared" si="10"/>
        <v>0</v>
      </c>
      <c r="AH368" s="27"/>
    </row>
    <row r="369" spans="2:34" x14ac:dyDescent="0.25">
      <c r="B369" s="63">
        <v>9</v>
      </c>
      <c r="C369" s="27"/>
      <c r="D369" s="47" t="s">
        <v>667</v>
      </c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47" t="s">
        <v>668</v>
      </c>
      <c r="R369" s="27"/>
      <c r="S369" s="27"/>
      <c r="T369" s="27"/>
      <c r="U369" s="27"/>
      <c r="V369" s="27"/>
      <c r="W369" s="27"/>
      <c r="X369" s="27"/>
      <c r="Y369" s="27"/>
      <c r="Z369" s="27"/>
      <c r="AA369" s="64">
        <v>0</v>
      </c>
      <c r="AB369" s="65"/>
      <c r="AC369" s="66"/>
      <c r="AD369" s="48">
        <v>16</v>
      </c>
      <c r="AE369" s="44"/>
      <c r="AF369" s="18" t="s">
        <v>656</v>
      </c>
      <c r="AG369" s="59">
        <f t="shared" si="10"/>
        <v>0</v>
      </c>
      <c r="AH369" s="27"/>
    </row>
    <row r="370" spans="2:34" ht="11.25" customHeight="1" x14ac:dyDescent="0.25">
      <c r="B370" s="60" t="str">
        <f>"Práce HZS celkem: "&amp;TEXT(SUM(AG362:AH369),"0 000,00 Kč")</f>
        <v>Práce HZS celkem: 0 000,00 Kč</v>
      </c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2"/>
      <c r="AB370" s="62"/>
      <c r="AC370" s="62"/>
      <c r="AD370" s="61"/>
      <c r="AE370" s="61"/>
      <c r="AF370" s="61"/>
      <c r="AG370" s="61"/>
      <c r="AH370" s="61"/>
    </row>
    <row r="371" spans="2:34" ht="2.85" customHeight="1" x14ac:dyDescent="0.25"/>
    <row r="372" spans="2:34" ht="0" hidden="1" customHeight="1" x14ac:dyDescent="0.25"/>
  </sheetData>
  <sheetProtection password="CA3C" sheet="1" objects="1" scenarios="1"/>
  <protectedRanges>
    <protectedRange sqref="AA367:AC369 AA346:AC354 AA206:AC336 AA197 AA185:AC188 AA169:AC175 AA149:AC160 AA136:AC139 AA69:AC127 AA9:AC61 AA362:AC366" name="Oblast1"/>
  </protectedRanges>
  <mergeCells count="1809">
    <mergeCell ref="A3:AI3"/>
    <mergeCell ref="AG9:AH9"/>
    <mergeCell ref="B10:C10"/>
    <mergeCell ref="D10:P10"/>
    <mergeCell ref="Q10:Z10"/>
    <mergeCell ref="AA10:AC10"/>
    <mergeCell ref="AD10:AE10"/>
    <mergeCell ref="AG10:AH10"/>
    <mergeCell ref="B9:C9"/>
    <mergeCell ref="D9:P9"/>
    <mergeCell ref="Q9:Z9"/>
    <mergeCell ref="AA9:AC9"/>
    <mergeCell ref="AD9:AE9"/>
    <mergeCell ref="B6:AH6"/>
    <mergeCell ref="B8:C8"/>
    <mergeCell ref="D8:P8"/>
    <mergeCell ref="Q8:Z8"/>
    <mergeCell ref="AA8:AC8"/>
    <mergeCell ref="AD8:AE8"/>
    <mergeCell ref="AG8:AH8"/>
    <mergeCell ref="AG13:AH13"/>
    <mergeCell ref="B14:C14"/>
    <mergeCell ref="D14:P14"/>
    <mergeCell ref="Q14:Z14"/>
    <mergeCell ref="AA14:AC14"/>
    <mergeCell ref="AD14:AE14"/>
    <mergeCell ref="AG14:AH14"/>
    <mergeCell ref="B13:C13"/>
    <mergeCell ref="D13:P13"/>
    <mergeCell ref="Q13:Z13"/>
    <mergeCell ref="AA13:AC13"/>
    <mergeCell ref="AD13:AE13"/>
    <mergeCell ref="AG11:AH11"/>
    <mergeCell ref="B12:C12"/>
    <mergeCell ref="D12:P12"/>
    <mergeCell ref="Q12:Z12"/>
    <mergeCell ref="AA12:AC12"/>
    <mergeCell ref="AD12:AE12"/>
    <mergeCell ref="AG12:AH12"/>
    <mergeCell ref="B11:C11"/>
    <mergeCell ref="D11:P11"/>
    <mergeCell ref="Q11:Z11"/>
    <mergeCell ref="AA11:AC11"/>
    <mergeCell ref="AD11:AE11"/>
    <mergeCell ref="AG17:AH17"/>
    <mergeCell ref="B18:C18"/>
    <mergeCell ref="D18:P18"/>
    <mergeCell ref="Q18:Z18"/>
    <mergeCell ref="AA18:AC18"/>
    <mergeCell ref="AD18:AE18"/>
    <mergeCell ref="AG18:AH18"/>
    <mergeCell ref="B17:C17"/>
    <mergeCell ref="D17:P17"/>
    <mergeCell ref="Q17:Z17"/>
    <mergeCell ref="AA17:AC17"/>
    <mergeCell ref="AD17:AE17"/>
    <mergeCell ref="AG15:AH15"/>
    <mergeCell ref="B16:C16"/>
    <mergeCell ref="D16:P16"/>
    <mergeCell ref="Q16:Z16"/>
    <mergeCell ref="AA16:AC16"/>
    <mergeCell ref="AD16:AE16"/>
    <mergeCell ref="AG16:AH16"/>
    <mergeCell ref="B15:C15"/>
    <mergeCell ref="D15:P15"/>
    <mergeCell ref="Q15:Z15"/>
    <mergeCell ref="AA15:AC15"/>
    <mergeCell ref="AD15:AE15"/>
    <mergeCell ref="AG21:AH21"/>
    <mergeCell ref="B22:C22"/>
    <mergeCell ref="D22:P22"/>
    <mergeCell ref="Q22:Z22"/>
    <mergeCell ref="AA22:AC22"/>
    <mergeCell ref="AD22:AE22"/>
    <mergeCell ref="AG22:AH22"/>
    <mergeCell ref="B21:C21"/>
    <mergeCell ref="D21:P21"/>
    <mergeCell ref="Q21:Z21"/>
    <mergeCell ref="AA21:AC21"/>
    <mergeCell ref="AD21:AE21"/>
    <mergeCell ref="AG19:AH19"/>
    <mergeCell ref="B20:C20"/>
    <mergeCell ref="D20:P20"/>
    <mergeCell ref="Q20:Z20"/>
    <mergeCell ref="AA20:AC20"/>
    <mergeCell ref="AD20:AE20"/>
    <mergeCell ref="AG20:AH20"/>
    <mergeCell ref="B19:C19"/>
    <mergeCell ref="D19:P19"/>
    <mergeCell ref="Q19:Z19"/>
    <mergeCell ref="AA19:AC19"/>
    <mergeCell ref="AD19:AE19"/>
    <mergeCell ref="AG25:AH25"/>
    <mergeCell ref="B26:C26"/>
    <mergeCell ref="D26:P26"/>
    <mergeCell ref="Q26:Z26"/>
    <mergeCell ref="AA26:AC26"/>
    <mergeCell ref="AD26:AE26"/>
    <mergeCell ref="AG26:AH26"/>
    <mergeCell ref="B25:C25"/>
    <mergeCell ref="D25:P25"/>
    <mergeCell ref="Q25:Z25"/>
    <mergeCell ref="AA25:AC25"/>
    <mergeCell ref="AD25:AE25"/>
    <mergeCell ref="AG23:AH23"/>
    <mergeCell ref="B24:C24"/>
    <mergeCell ref="D24:P24"/>
    <mergeCell ref="Q24:Z24"/>
    <mergeCell ref="AA24:AC24"/>
    <mergeCell ref="AD24:AE24"/>
    <mergeCell ref="AG24:AH24"/>
    <mergeCell ref="B23:C23"/>
    <mergeCell ref="D23:P23"/>
    <mergeCell ref="Q23:Z23"/>
    <mergeCell ref="AA23:AC23"/>
    <mergeCell ref="AD23:AE23"/>
    <mergeCell ref="AG29:AH29"/>
    <mergeCell ref="B30:C30"/>
    <mergeCell ref="D30:P30"/>
    <mergeCell ref="Q30:Z30"/>
    <mergeCell ref="AA30:AC30"/>
    <mergeCell ref="AD30:AE30"/>
    <mergeCell ref="AG30:AH30"/>
    <mergeCell ref="B29:C29"/>
    <mergeCell ref="D29:P29"/>
    <mergeCell ref="Q29:Z29"/>
    <mergeCell ref="AA29:AC29"/>
    <mergeCell ref="AD29:AE29"/>
    <mergeCell ref="AG27:AH27"/>
    <mergeCell ref="B28:C28"/>
    <mergeCell ref="D28:P28"/>
    <mergeCell ref="Q28:Z28"/>
    <mergeCell ref="AA28:AC28"/>
    <mergeCell ref="AD28:AE28"/>
    <mergeCell ref="AG28:AH28"/>
    <mergeCell ref="B27:C27"/>
    <mergeCell ref="D27:P27"/>
    <mergeCell ref="Q27:Z27"/>
    <mergeCell ref="AA27:AC27"/>
    <mergeCell ref="AD27:AE27"/>
    <mergeCell ref="AG33:AH33"/>
    <mergeCell ref="B34:C34"/>
    <mergeCell ref="D34:P34"/>
    <mergeCell ref="Q34:Z34"/>
    <mergeCell ref="AA34:AC34"/>
    <mergeCell ref="AD34:AE34"/>
    <mergeCell ref="AG34:AH34"/>
    <mergeCell ref="B33:C33"/>
    <mergeCell ref="D33:P33"/>
    <mergeCell ref="Q33:Z33"/>
    <mergeCell ref="AA33:AC33"/>
    <mergeCell ref="AD33:AE33"/>
    <mergeCell ref="AG31:AH31"/>
    <mergeCell ref="B32:C32"/>
    <mergeCell ref="D32:P32"/>
    <mergeCell ref="Q32:Z32"/>
    <mergeCell ref="AA32:AC32"/>
    <mergeCell ref="AD32:AE32"/>
    <mergeCell ref="AG32:AH32"/>
    <mergeCell ref="B31:C31"/>
    <mergeCell ref="D31:P31"/>
    <mergeCell ref="Q31:Z31"/>
    <mergeCell ref="AA31:AC31"/>
    <mergeCell ref="AD31:AE31"/>
    <mergeCell ref="AG37:AH37"/>
    <mergeCell ref="B38:C38"/>
    <mergeCell ref="D38:P38"/>
    <mergeCell ref="Q38:Z38"/>
    <mergeCell ref="AA38:AC38"/>
    <mergeCell ref="AD38:AE38"/>
    <mergeCell ref="AG38:AH38"/>
    <mergeCell ref="B37:C37"/>
    <mergeCell ref="D37:P37"/>
    <mergeCell ref="Q37:Z37"/>
    <mergeCell ref="AA37:AC37"/>
    <mergeCell ref="AD37:AE37"/>
    <mergeCell ref="AG35:AH35"/>
    <mergeCell ref="B36:C36"/>
    <mergeCell ref="D36:P36"/>
    <mergeCell ref="Q36:Z36"/>
    <mergeCell ref="AA36:AC36"/>
    <mergeCell ref="AD36:AE36"/>
    <mergeCell ref="AG36:AH36"/>
    <mergeCell ref="B35:C35"/>
    <mergeCell ref="D35:P35"/>
    <mergeCell ref="Q35:Z35"/>
    <mergeCell ref="AA35:AC35"/>
    <mergeCell ref="AD35:AE35"/>
    <mergeCell ref="AG41:AH41"/>
    <mergeCell ref="B42:C42"/>
    <mergeCell ref="D42:P42"/>
    <mergeCell ref="Q42:Z42"/>
    <mergeCell ref="AA42:AC42"/>
    <mergeCell ref="AD42:AE42"/>
    <mergeCell ref="AG42:AH42"/>
    <mergeCell ref="B41:C41"/>
    <mergeCell ref="D41:P41"/>
    <mergeCell ref="Q41:Z41"/>
    <mergeCell ref="AA41:AC41"/>
    <mergeCell ref="AD41:AE41"/>
    <mergeCell ref="AG39:AH39"/>
    <mergeCell ref="B40:C40"/>
    <mergeCell ref="D40:P40"/>
    <mergeCell ref="Q40:Z40"/>
    <mergeCell ref="AA40:AC40"/>
    <mergeCell ref="AD40:AE40"/>
    <mergeCell ref="AG40:AH40"/>
    <mergeCell ref="B39:C39"/>
    <mergeCell ref="D39:P39"/>
    <mergeCell ref="Q39:Z39"/>
    <mergeCell ref="AA39:AC39"/>
    <mergeCell ref="AD39:AE39"/>
    <mergeCell ref="AG45:AH45"/>
    <mergeCell ref="B46:C46"/>
    <mergeCell ref="D46:P46"/>
    <mergeCell ref="Q46:Z46"/>
    <mergeCell ref="AA46:AC46"/>
    <mergeCell ref="AD46:AE46"/>
    <mergeCell ref="AG46:AH46"/>
    <mergeCell ref="B45:C45"/>
    <mergeCell ref="D45:P45"/>
    <mergeCell ref="Q45:Z45"/>
    <mergeCell ref="AA45:AC45"/>
    <mergeCell ref="AD45:AE45"/>
    <mergeCell ref="AG43:AH43"/>
    <mergeCell ref="B44:C44"/>
    <mergeCell ref="D44:P44"/>
    <mergeCell ref="Q44:Z44"/>
    <mergeCell ref="AA44:AC44"/>
    <mergeCell ref="AD44:AE44"/>
    <mergeCell ref="AG44:AH44"/>
    <mergeCell ref="B43:C43"/>
    <mergeCell ref="D43:P43"/>
    <mergeCell ref="Q43:Z43"/>
    <mergeCell ref="AA43:AC43"/>
    <mergeCell ref="AD43:AE43"/>
    <mergeCell ref="AG49:AH49"/>
    <mergeCell ref="B50:C50"/>
    <mergeCell ref="D50:P50"/>
    <mergeCell ref="Q50:Z50"/>
    <mergeCell ref="AA50:AC50"/>
    <mergeCell ref="AD50:AE50"/>
    <mergeCell ref="AG50:AH50"/>
    <mergeCell ref="B49:C49"/>
    <mergeCell ref="D49:P49"/>
    <mergeCell ref="Q49:Z49"/>
    <mergeCell ref="AA49:AC49"/>
    <mergeCell ref="AD49:AE49"/>
    <mergeCell ref="AG47:AH47"/>
    <mergeCell ref="B48:C48"/>
    <mergeCell ref="D48:P48"/>
    <mergeCell ref="Q48:Z48"/>
    <mergeCell ref="AA48:AC48"/>
    <mergeCell ref="AD48:AE48"/>
    <mergeCell ref="AG48:AH48"/>
    <mergeCell ref="B47:C47"/>
    <mergeCell ref="D47:P47"/>
    <mergeCell ref="Q47:Z47"/>
    <mergeCell ref="AA47:AC47"/>
    <mergeCell ref="AD47:AE47"/>
    <mergeCell ref="AG53:AH53"/>
    <mergeCell ref="B54:C54"/>
    <mergeCell ref="D54:P54"/>
    <mergeCell ref="Q54:Z54"/>
    <mergeCell ref="AA54:AC54"/>
    <mergeCell ref="AD54:AE54"/>
    <mergeCell ref="AG54:AH54"/>
    <mergeCell ref="B53:C53"/>
    <mergeCell ref="D53:P53"/>
    <mergeCell ref="Q53:Z53"/>
    <mergeCell ref="AA53:AC53"/>
    <mergeCell ref="AD53:AE53"/>
    <mergeCell ref="AG51:AH51"/>
    <mergeCell ref="B52:C52"/>
    <mergeCell ref="D52:P52"/>
    <mergeCell ref="Q52:Z52"/>
    <mergeCell ref="AA52:AC52"/>
    <mergeCell ref="AD52:AE52"/>
    <mergeCell ref="AG52:AH52"/>
    <mergeCell ref="B51:C51"/>
    <mergeCell ref="D51:P51"/>
    <mergeCell ref="Q51:Z51"/>
    <mergeCell ref="AA51:AC51"/>
    <mergeCell ref="AD51:AE51"/>
    <mergeCell ref="AG57:AH57"/>
    <mergeCell ref="B58:C58"/>
    <mergeCell ref="D58:P58"/>
    <mergeCell ref="Q58:Z58"/>
    <mergeCell ref="AA58:AC58"/>
    <mergeCell ref="AD58:AE58"/>
    <mergeCell ref="AG58:AH58"/>
    <mergeCell ref="B57:C57"/>
    <mergeCell ref="D57:P57"/>
    <mergeCell ref="Q57:Z57"/>
    <mergeCell ref="AA57:AC57"/>
    <mergeCell ref="AD57:AE57"/>
    <mergeCell ref="AG55:AH55"/>
    <mergeCell ref="B56:C56"/>
    <mergeCell ref="D56:P56"/>
    <mergeCell ref="Q56:Z56"/>
    <mergeCell ref="AA56:AC56"/>
    <mergeCell ref="AD56:AE56"/>
    <mergeCell ref="AG56:AH56"/>
    <mergeCell ref="B55:C55"/>
    <mergeCell ref="D55:P55"/>
    <mergeCell ref="Q55:Z55"/>
    <mergeCell ref="AA55:AC55"/>
    <mergeCell ref="AD55:AE55"/>
    <mergeCell ref="B66:AH66"/>
    <mergeCell ref="B68:C68"/>
    <mergeCell ref="D68:P68"/>
    <mergeCell ref="Q68:Z68"/>
    <mergeCell ref="AA68:AC68"/>
    <mergeCell ref="AD68:AE68"/>
    <mergeCell ref="AG68:AH68"/>
    <mergeCell ref="AG61:AH61"/>
    <mergeCell ref="B62:AH62"/>
    <mergeCell ref="B61:C61"/>
    <mergeCell ref="D61:P61"/>
    <mergeCell ref="Q61:Z61"/>
    <mergeCell ref="AA61:AC61"/>
    <mergeCell ref="AD61:AE61"/>
    <mergeCell ref="AG59:AH59"/>
    <mergeCell ref="B60:C60"/>
    <mergeCell ref="D60:P60"/>
    <mergeCell ref="Q60:Z60"/>
    <mergeCell ref="AA60:AC60"/>
    <mergeCell ref="AD60:AE60"/>
    <mergeCell ref="AG60:AH60"/>
    <mergeCell ref="B59:C59"/>
    <mergeCell ref="D59:P59"/>
    <mergeCell ref="Q59:Z59"/>
    <mergeCell ref="AA59:AC59"/>
    <mergeCell ref="AD59:AE59"/>
    <mergeCell ref="AG71:AH71"/>
    <mergeCell ref="B72:C72"/>
    <mergeCell ref="D72:P72"/>
    <mergeCell ref="Q72:Z72"/>
    <mergeCell ref="AA72:AC72"/>
    <mergeCell ref="AD72:AE72"/>
    <mergeCell ref="AG72:AH72"/>
    <mergeCell ref="B71:C71"/>
    <mergeCell ref="D71:P71"/>
    <mergeCell ref="Q71:Z71"/>
    <mergeCell ref="AA71:AC71"/>
    <mergeCell ref="AD71:AE71"/>
    <mergeCell ref="AG69:AH69"/>
    <mergeCell ref="B70:C70"/>
    <mergeCell ref="D70:P70"/>
    <mergeCell ref="Q70:Z70"/>
    <mergeCell ref="AA70:AC70"/>
    <mergeCell ref="AD70:AE70"/>
    <mergeCell ref="AG70:AH70"/>
    <mergeCell ref="B69:C69"/>
    <mergeCell ref="D69:P69"/>
    <mergeCell ref="Q69:Z69"/>
    <mergeCell ref="AA69:AC69"/>
    <mergeCell ref="AD69:AE69"/>
    <mergeCell ref="AG75:AH75"/>
    <mergeCell ref="B76:C76"/>
    <mergeCell ref="D76:P76"/>
    <mergeCell ref="Q76:Z76"/>
    <mergeCell ref="AA76:AC76"/>
    <mergeCell ref="AD76:AE76"/>
    <mergeCell ref="AG76:AH76"/>
    <mergeCell ref="B75:C75"/>
    <mergeCell ref="D75:P75"/>
    <mergeCell ref="Q75:Z75"/>
    <mergeCell ref="AA75:AC75"/>
    <mergeCell ref="AD75:AE75"/>
    <mergeCell ref="AG73:AH73"/>
    <mergeCell ref="B74:C74"/>
    <mergeCell ref="D74:P74"/>
    <mergeCell ref="Q74:Z74"/>
    <mergeCell ref="AA74:AC74"/>
    <mergeCell ref="AD74:AE74"/>
    <mergeCell ref="AG74:AH74"/>
    <mergeCell ref="B73:C73"/>
    <mergeCell ref="D73:P73"/>
    <mergeCell ref="Q73:Z73"/>
    <mergeCell ref="AA73:AC73"/>
    <mergeCell ref="AD73:AE73"/>
    <mergeCell ref="AG79:AH79"/>
    <mergeCell ref="B80:C80"/>
    <mergeCell ref="D80:P80"/>
    <mergeCell ref="Q80:Z80"/>
    <mergeCell ref="AA80:AC80"/>
    <mergeCell ref="AD80:AE80"/>
    <mergeCell ref="AG80:AH80"/>
    <mergeCell ref="B79:C79"/>
    <mergeCell ref="D79:P79"/>
    <mergeCell ref="Q79:Z79"/>
    <mergeCell ref="AA79:AC79"/>
    <mergeCell ref="AD79:AE79"/>
    <mergeCell ref="AG77:AH77"/>
    <mergeCell ref="B78:C78"/>
    <mergeCell ref="D78:P78"/>
    <mergeCell ref="Q78:Z78"/>
    <mergeCell ref="AA78:AC78"/>
    <mergeCell ref="AD78:AE78"/>
    <mergeCell ref="AG78:AH78"/>
    <mergeCell ref="B77:C77"/>
    <mergeCell ref="D77:P77"/>
    <mergeCell ref="Q77:Z77"/>
    <mergeCell ref="AA77:AC77"/>
    <mergeCell ref="AD77:AE77"/>
    <mergeCell ref="AG83:AH83"/>
    <mergeCell ref="B84:C84"/>
    <mergeCell ref="D84:P84"/>
    <mergeCell ref="Q84:Z84"/>
    <mergeCell ref="AA84:AC84"/>
    <mergeCell ref="AD84:AE84"/>
    <mergeCell ref="AG84:AH84"/>
    <mergeCell ref="B83:C83"/>
    <mergeCell ref="D83:P83"/>
    <mergeCell ref="Q83:Z83"/>
    <mergeCell ref="AA83:AC83"/>
    <mergeCell ref="AD83:AE83"/>
    <mergeCell ref="AG81:AH81"/>
    <mergeCell ref="B82:C82"/>
    <mergeCell ref="D82:P82"/>
    <mergeCell ref="Q82:Z82"/>
    <mergeCell ref="AA82:AC82"/>
    <mergeCell ref="AD82:AE82"/>
    <mergeCell ref="AG82:AH82"/>
    <mergeCell ref="B81:C81"/>
    <mergeCell ref="D81:P81"/>
    <mergeCell ref="Q81:Z81"/>
    <mergeCell ref="AA81:AC81"/>
    <mergeCell ref="AD81:AE81"/>
    <mergeCell ref="AG87:AH87"/>
    <mergeCell ref="B88:C88"/>
    <mergeCell ref="D88:P88"/>
    <mergeCell ref="Q88:Z88"/>
    <mergeCell ref="AA88:AC88"/>
    <mergeCell ref="AD88:AE88"/>
    <mergeCell ref="AG88:AH88"/>
    <mergeCell ref="B87:C87"/>
    <mergeCell ref="D87:P87"/>
    <mergeCell ref="Q87:Z87"/>
    <mergeCell ref="AA87:AC87"/>
    <mergeCell ref="AD87:AE87"/>
    <mergeCell ref="AG85:AH85"/>
    <mergeCell ref="B86:C86"/>
    <mergeCell ref="D86:P86"/>
    <mergeCell ref="Q86:Z86"/>
    <mergeCell ref="AA86:AC86"/>
    <mergeCell ref="AD86:AE86"/>
    <mergeCell ref="AG86:AH86"/>
    <mergeCell ref="B85:C85"/>
    <mergeCell ref="D85:P85"/>
    <mergeCell ref="Q85:Z85"/>
    <mergeCell ref="AA85:AC85"/>
    <mergeCell ref="AD85:AE85"/>
    <mergeCell ref="AG91:AH91"/>
    <mergeCell ref="B92:C92"/>
    <mergeCell ref="D92:P92"/>
    <mergeCell ref="Q92:Z92"/>
    <mergeCell ref="AA92:AC92"/>
    <mergeCell ref="AD92:AE92"/>
    <mergeCell ref="AG92:AH92"/>
    <mergeCell ref="B91:C91"/>
    <mergeCell ref="D91:P91"/>
    <mergeCell ref="Q91:Z91"/>
    <mergeCell ref="AA91:AC91"/>
    <mergeCell ref="AD91:AE91"/>
    <mergeCell ref="AG89:AH89"/>
    <mergeCell ref="B90:C90"/>
    <mergeCell ref="D90:P90"/>
    <mergeCell ref="Q90:Z90"/>
    <mergeCell ref="AA90:AC90"/>
    <mergeCell ref="AD90:AE90"/>
    <mergeCell ref="AG90:AH90"/>
    <mergeCell ref="B89:C89"/>
    <mergeCell ref="D89:P89"/>
    <mergeCell ref="Q89:Z89"/>
    <mergeCell ref="AA89:AC89"/>
    <mergeCell ref="AD89:AE89"/>
    <mergeCell ref="AG95:AH95"/>
    <mergeCell ref="B96:C96"/>
    <mergeCell ref="D96:P96"/>
    <mergeCell ref="Q96:Z96"/>
    <mergeCell ref="AA96:AC96"/>
    <mergeCell ref="AD96:AE96"/>
    <mergeCell ref="AG96:AH96"/>
    <mergeCell ref="B95:C95"/>
    <mergeCell ref="D95:P95"/>
    <mergeCell ref="Q95:Z95"/>
    <mergeCell ref="AA95:AC95"/>
    <mergeCell ref="AD95:AE95"/>
    <mergeCell ref="AG93:AH93"/>
    <mergeCell ref="B94:C94"/>
    <mergeCell ref="D94:P94"/>
    <mergeCell ref="Q94:Z94"/>
    <mergeCell ref="AA94:AC94"/>
    <mergeCell ref="AD94:AE94"/>
    <mergeCell ref="AG94:AH94"/>
    <mergeCell ref="B93:C93"/>
    <mergeCell ref="D93:P93"/>
    <mergeCell ref="Q93:Z93"/>
    <mergeCell ref="AA93:AC93"/>
    <mergeCell ref="AD93:AE93"/>
    <mergeCell ref="AG99:AH99"/>
    <mergeCell ref="B100:C100"/>
    <mergeCell ref="D100:P100"/>
    <mergeCell ref="Q100:Z100"/>
    <mergeCell ref="AA100:AC100"/>
    <mergeCell ref="AD100:AE100"/>
    <mergeCell ref="AG100:AH100"/>
    <mergeCell ref="B99:C99"/>
    <mergeCell ref="D99:P99"/>
    <mergeCell ref="Q99:Z99"/>
    <mergeCell ref="AA99:AC99"/>
    <mergeCell ref="AD99:AE99"/>
    <mergeCell ref="AG97:AH97"/>
    <mergeCell ref="B98:C98"/>
    <mergeCell ref="D98:P98"/>
    <mergeCell ref="Q98:Z98"/>
    <mergeCell ref="AA98:AC98"/>
    <mergeCell ref="AD98:AE98"/>
    <mergeCell ref="AG98:AH98"/>
    <mergeCell ref="B97:C97"/>
    <mergeCell ref="D97:P97"/>
    <mergeCell ref="Q97:Z97"/>
    <mergeCell ref="AA97:AC97"/>
    <mergeCell ref="AD97:AE97"/>
    <mergeCell ref="AG103:AH103"/>
    <mergeCell ref="B104:C104"/>
    <mergeCell ref="D104:P104"/>
    <mergeCell ref="Q104:Z104"/>
    <mergeCell ref="AA104:AC104"/>
    <mergeCell ref="AD104:AE104"/>
    <mergeCell ref="AG104:AH104"/>
    <mergeCell ref="B103:C103"/>
    <mergeCell ref="D103:P103"/>
    <mergeCell ref="Q103:Z103"/>
    <mergeCell ref="AA103:AC103"/>
    <mergeCell ref="AD103:AE103"/>
    <mergeCell ref="AG101:AH101"/>
    <mergeCell ref="B102:C102"/>
    <mergeCell ref="D102:P102"/>
    <mergeCell ref="Q102:Z102"/>
    <mergeCell ref="AA102:AC102"/>
    <mergeCell ref="AD102:AE102"/>
    <mergeCell ref="AG102:AH102"/>
    <mergeCell ref="B101:C101"/>
    <mergeCell ref="D101:P101"/>
    <mergeCell ref="Q101:Z101"/>
    <mergeCell ref="AA101:AC101"/>
    <mergeCell ref="AD101:AE101"/>
    <mergeCell ref="AG107:AH107"/>
    <mergeCell ref="B108:C108"/>
    <mergeCell ref="D108:P108"/>
    <mergeCell ref="Q108:Z108"/>
    <mergeCell ref="AA108:AC108"/>
    <mergeCell ref="AD108:AE108"/>
    <mergeCell ref="AG108:AH108"/>
    <mergeCell ref="B107:C107"/>
    <mergeCell ref="D107:P107"/>
    <mergeCell ref="Q107:Z107"/>
    <mergeCell ref="AA107:AC107"/>
    <mergeCell ref="AD107:AE107"/>
    <mergeCell ref="AG105:AH105"/>
    <mergeCell ref="B106:C106"/>
    <mergeCell ref="D106:P106"/>
    <mergeCell ref="Q106:Z106"/>
    <mergeCell ref="AA106:AC106"/>
    <mergeCell ref="AD106:AE106"/>
    <mergeCell ref="AG106:AH106"/>
    <mergeCell ref="B105:C105"/>
    <mergeCell ref="D105:P105"/>
    <mergeCell ref="Q105:Z105"/>
    <mergeCell ref="AA105:AC105"/>
    <mergeCell ref="AD105:AE105"/>
    <mergeCell ref="AG111:AH111"/>
    <mergeCell ref="B112:C112"/>
    <mergeCell ref="D112:P112"/>
    <mergeCell ref="Q112:Z112"/>
    <mergeCell ref="AA112:AC112"/>
    <mergeCell ref="AD112:AE112"/>
    <mergeCell ref="AG112:AH112"/>
    <mergeCell ref="B111:C111"/>
    <mergeCell ref="D111:P111"/>
    <mergeCell ref="Q111:Z111"/>
    <mergeCell ref="AA111:AC111"/>
    <mergeCell ref="AD111:AE111"/>
    <mergeCell ref="AG109:AH109"/>
    <mergeCell ref="B110:C110"/>
    <mergeCell ref="D110:P110"/>
    <mergeCell ref="Q110:Z110"/>
    <mergeCell ref="AA110:AC110"/>
    <mergeCell ref="AD110:AE110"/>
    <mergeCell ref="AG110:AH110"/>
    <mergeCell ref="B109:C109"/>
    <mergeCell ref="D109:P109"/>
    <mergeCell ref="Q109:Z109"/>
    <mergeCell ref="AA109:AC109"/>
    <mergeCell ref="AD109:AE109"/>
    <mergeCell ref="AG115:AH115"/>
    <mergeCell ref="B116:C116"/>
    <mergeCell ref="D116:P116"/>
    <mergeCell ref="Q116:Z116"/>
    <mergeCell ref="AA116:AC116"/>
    <mergeCell ref="AD116:AE116"/>
    <mergeCell ref="AG116:AH116"/>
    <mergeCell ref="B115:C115"/>
    <mergeCell ref="D115:P115"/>
    <mergeCell ref="Q115:Z115"/>
    <mergeCell ref="AA115:AC115"/>
    <mergeCell ref="AD115:AE115"/>
    <mergeCell ref="AG113:AH113"/>
    <mergeCell ref="B114:C114"/>
    <mergeCell ref="D114:P114"/>
    <mergeCell ref="Q114:Z114"/>
    <mergeCell ref="AA114:AC114"/>
    <mergeCell ref="AD114:AE114"/>
    <mergeCell ref="AG114:AH114"/>
    <mergeCell ref="B113:C113"/>
    <mergeCell ref="D113:P113"/>
    <mergeCell ref="Q113:Z113"/>
    <mergeCell ref="AA113:AC113"/>
    <mergeCell ref="AD113:AE113"/>
    <mergeCell ref="AG119:AH119"/>
    <mergeCell ref="B120:C120"/>
    <mergeCell ref="D120:P120"/>
    <mergeCell ref="Q120:Z120"/>
    <mergeCell ref="AA120:AC120"/>
    <mergeCell ref="AD120:AE120"/>
    <mergeCell ref="AG120:AH120"/>
    <mergeCell ref="B119:C119"/>
    <mergeCell ref="D119:P119"/>
    <mergeCell ref="Q119:Z119"/>
    <mergeCell ref="AA119:AC119"/>
    <mergeCell ref="AD119:AE119"/>
    <mergeCell ref="AG117:AH117"/>
    <mergeCell ref="B118:C118"/>
    <mergeCell ref="D118:P118"/>
    <mergeCell ref="Q118:Z118"/>
    <mergeCell ref="AA118:AC118"/>
    <mergeCell ref="AD118:AE118"/>
    <mergeCell ref="AG118:AH118"/>
    <mergeCell ref="B117:C117"/>
    <mergeCell ref="D117:P117"/>
    <mergeCell ref="Q117:Z117"/>
    <mergeCell ref="AA117:AC117"/>
    <mergeCell ref="AD117:AE117"/>
    <mergeCell ref="AG123:AH123"/>
    <mergeCell ref="B124:C124"/>
    <mergeCell ref="D124:P124"/>
    <mergeCell ref="Q124:Z124"/>
    <mergeCell ref="AA124:AC124"/>
    <mergeCell ref="AD124:AE124"/>
    <mergeCell ref="AG124:AH124"/>
    <mergeCell ref="B123:C123"/>
    <mergeCell ref="D123:P123"/>
    <mergeCell ref="Q123:Z123"/>
    <mergeCell ref="AA123:AC123"/>
    <mergeCell ref="AD123:AE123"/>
    <mergeCell ref="AG121:AH121"/>
    <mergeCell ref="B122:C122"/>
    <mergeCell ref="D122:P122"/>
    <mergeCell ref="Q122:Z122"/>
    <mergeCell ref="AA122:AC122"/>
    <mergeCell ref="AD122:AE122"/>
    <mergeCell ref="AG122:AH122"/>
    <mergeCell ref="B121:C121"/>
    <mergeCell ref="D121:P121"/>
    <mergeCell ref="Q121:Z121"/>
    <mergeCell ref="AA121:AC121"/>
    <mergeCell ref="AD121:AE121"/>
    <mergeCell ref="B133:AH133"/>
    <mergeCell ref="B135:C135"/>
    <mergeCell ref="D135:P135"/>
    <mergeCell ref="Q135:Z135"/>
    <mergeCell ref="AA135:AC135"/>
    <mergeCell ref="AD135:AE135"/>
    <mergeCell ref="AG135:AH135"/>
    <mergeCell ref="AG127:AH127"/>
    <mergeCell ref="B128:AH128"/>
    <mergeCell ref="B127:C127"/>
    <mergeCell ref="D127:P127"/>
    <mergeCell ref="Q127:Z127"/>
    <mergeCell ref="AA127:AC127"/>
    <mergeCell ref="AD127:AE127"/>
    <mergeCell ref="AG125:AH125"/>
    <mergeCell ref="B126:C126"/>
    <mergeCell ref="D126:P126"/>
    <mergeCell ref="Q126:Z126"/>
    <mergeCell ref="AA126:AC126"/>
    <mergeCell ref="AD126:AE126"/>
    <mergeCell ref="AG126:AH126"/>
    <mergeCell ref="B125:C125"/>
    <mergeCell ref="D125:P125"/>
    <mergeCell ref="Q125:Z125"/>
    <mergeCell ref="AA125:AC125"/>
    <mergeCell ref="AD125:AE125"/>
    <mergeCell ref="B140:AH140"/>
    <mergeCell ref="AG138:AH138"/>
    <mergeCell ref="B139:C139"/>
    <mergeCell ref="D139:P139"/>
    <mergeCell ref="Q139:Z139"/>
    <mergeCell ref="AA139:AC139"/>
    <mergeCell ref="AD139:AE139"/>
    <mergeCell ref="AG139:AH139"/>
    <mergeCell ref="B138:C138"/>
    <mergeCell ref="D138:P138"/>
    <mergeCell ref="Q138:Z138"/>
    <mergeCell ref="AA138:AC138"/>
    <mergeCell ref="AD138:AE138"/>
    <mergeCell ref="AG136:AH136"/>
    <mergeCell ref="B137:C137"/>
    <mergeCell ref="D137:P137"/>
    <mergeCell ref="Q137:Z137"/>
    <mergeCell ref="AA137:AC137"/>
    <mergeCell ref="AD137:AE137"/>
    <mergeCell ref="AG137:AH137"/>
    <mergeCell ref="B136:C136"/>
    <mergeCell ref="D136:P136"/>
    <mergeCell ref="Q136:Z136"/>
    <mergeCell ref="AA136:AC136"/>
    <mergeCell ref="AD136:AE136"/>
    <mergeCell ref="AG149:AH149"/>
    <mergeCell ref="B150:C150"/>
    <mergeCell ref="D150:P150"/>
    <mergeCell ref="Q150:Z150"/>
    <mergeCell ref="AA150:AC150"/>
    <mergeCell ref="AD150:AE150"/>
    <mergeCell ref="AG150:AH150"/>
    <mergeCell ref="B149:C149"/>
    <mergeCell ref="D149:P149"/>
    <mergeCell ref="Q149:Z149"/>
    <mergeCell ref="AA149:AC149"/>
    <mergeCell ref="AD149:AE149"/>
    <mergeCell ref="B146:AH146"/>
    <mergeCell ref="B148:C148"/>
    <mergeCell ref="D148:P148"/>
    <mergeCell ref="Q148:Z148"/>
    <mergeCell ref="AA148:AC148"/>
    <mergeCell ref="AD148:AE148"/>
    <mergeCell ref="AG148:AH148"/>
    <mergeCell ref="AG153:AH153"/>
    <mergeCell ref="B154:C154"/>
    <mergeCell ref="D154:P154"/>
    <mergeCell ref="Q154:Z154"/>
    <mergeCell ref="AA154:AC154"/>
    <mergeCell ref="AD154:AE154"/>
    <mergeCell ref="AG154:AH154"/>
    <mergeCell ref="B153:C153"/>
    <mergeCell ref="D153:P153"/>
    <mergeCell ref="Q153:Z153"/>
    <mergeCell ref="AA153:AC153"/>
    <mergeCell ref="AD153:AE153"/>
    <mergeCell ref="AG151:AH151"/>
    <mergeCell ref="B152:C152"/>
    <mergeCell ref="D152:P152"/>
    <mergeCell ref="Q152:Z152"/>
    <mergeCell ref="AA152:AC152"/>
    <mergeCell ref="AD152:AE152"/>
    <mergeCell ref="AG152:AH152"/>
    <mergeCell ref="B151:C151"/>
    <mergeCell ref="D151:P151"/>
    <mergeCell ref="Q151:Z151"/>
    <mergeCell ref="AA151:AC151"/>
    <mergeCell ref="AD151:AE151"/>
    <mergeCell ref="AG157:AH157"/>
    <mergeCell ref="B158:C158"/>
    <mergeCell ref="D158:P158"/>
    <mergeCell ref="Q158:Z158"/>
    <mergeCell ref="AA158:AC158"/>
    <mergeCell ref="AD158:AE158"/>
    <mergeCell ref="AG158:AH158"/>
    <mergeCell ref="B157:C157"/>
    <mergeCell ref="D157:P157"/>
    <mergeCell ref="Q157:Z157"/>
    <mergeCell ref="AA157:AC157"/>
    <mergeCell ref="AD157:AE157"/>
    <mergeCell ref="AG155:AH155"/>
    <mergeCell ref="B156:C156"/>
    <mergeCell ref="D156:P156"/>
    <mergeCell ref="Q156:Z156"/>
    <mergeCell ref="AA156:AC156"/>
    <mergeCell ref="AD156:AE156"/>
    <mergeCell ref="AG156:AH156"/>
    <mergeCell ref="B155:C155"/>
    <mergeCell ref="D155:P155"/>
    <mergeCell ref="Q155:Z155"/>
    <mergeCell ref="AA155:AC155"/>
    <mergeCell ref="AD155:AE155"/>
    <mergeCell ref="B166:AH166"/>
    <mergeCell ref="B168:C168"/>
    <mergeCell ref="D168:P168"/>
    <mergeCell ref="Q168:Z168"/>
    <mergeCell ref="AA168:AC168"/>
    <mergeCell ref="AD168:AE168"/>
    <mergeCell ref="AG168:AH168"/>
    <mergeCell ref="B161:AH161"/>
    <mergeCell ref="AG159:AH159"/>
    <mergeCell ref="B160:C160"/>
    <mergeCell ref="D160:P160"/>
    <mergeCell ref="Q160:Z160"/>
    <mergeCell ref="AA160:AC160"/>
    <mergeCell ref="AD160:AE160"/>
    <mergeCell ref="AG160:AH160"/>
    <mergeCell ref="B159:C159"/>
    <mergeCell ref="D159:P159"/>
    <mergeCell ref="Q159:Z159"/>
    <mergeCell ref="AA159:AC159"/>
    <mergeCell ref="AD159:AE159"/>
    <mergeCell ref="AG171:AH171"/>
    <mergeCell ref="B172:C172"/>
    <mergeCell ref="D172:P172"/>
    <mergeCell ref="Q172:Z172"/>
    <mergeCell ref="AA172:AC172"/>
    <mergeCell ref="AD172:AE172"/>
    <mergeCell ref="AG172:AH172"/>
    <mergeCell ref="B171:C171"/>
    <mergeCell ref="D171:P171"/>
    <mergeCell ref="Q171:Z171"/>
    <mergeCell ref="AA171:AC171"/>
    <mergeCell ref="AD171:AE171"/>
    <mergeCell ref="AG169:AH169"/>
    <mergeCell ref="B170:C170"/>
    <mergeCell ref="D170:P170"/>
    <mergeCell ref="Q170:Z170"/>
    <mergeCell ref="AA170:AC170"/>
    <mergeCell ref="AD170:AE170"/>
    <mergeCell ref="AG170:AH170"/>
    <mergeCell ref="B169:C169"/>
    <mergeCell ref="D169:P169"/>
    <mergeCell ref="Q169:Z169"/>
    <mergeCell ref="AA169:AC169"/>
    <mergeCell ref="AD169:AE169"/>
    <mergeCell ref="AG175:AH175"/>
    <mergeCell ref="B176:AH176"/>
    <mergeCell ref="B175:C175"/>
    <mergeCell ref="D175:P175"/>
    <mergeCell ref="Q175:Z175"/>
    <mergeCell ref="AA175:AC175"/>
    <mergeCell ref="AD175:AE175"/>
    <mergeCell ref="AG173:AH173"/>
    <mergeCell ref="B174:C174"/>
    <mergeCell ref="D174:P174"/>
    <mergeCell ref="Q174:Z174"/>
    <mergeCell ref="AA174:AC174"/>
    <mergeCell ref="AD174:AE174"/>
    <mergeCell ref="AG174:AH174"/>
    <mergeCell ref="B173:C173"/>
    <mergeCell ref="D173:P173"/>
    <mergeCell ref="Q173:Z173"/>
    <mergeCell ref="AA173:AC173"/>
    <mergeCell ref="AD173:AE173"/>
    <mergeCell ref="B185:C185"/>
    <mergeCell ref="D185:P185"/>
    <mergeCell ref="Q185:Z185"/>
    <mergeCell ref="AA185:AC185"/>
    <mergeCell ref="AD185:AE185"/>
    <mergeCell ref="AG185:AH185"/>
    <mergeCell ref="B182:AH182"/>
    <mergeCell ref="B184:C184"/>
    <mergeCell ref="D184:P184"/>
    <mergeCell ref="Q184:Z184"/>
    <mergeCell ref="AA184:AC184"/>
    <mergeCell ref="AD184:AE184"/>
    <mergeCell ref="AG184:AH184"/>
    <mergeCell ref="AG188:AH188"/>
    <mergeCell ref="B189:AH189"/>
    <mergeCell ref="B188:C188"/>
    <mergeCell ref="D188:P188"/>
    <mergeCell ref="Q188:Z188"/>
    <mergeCell ref="AA188:AC188"/>
    <mergeCell ref="AD188:AE188"/>
    <mergeCell ref="AG186:AH186"/>
    <mergeCell ref="B187:C187"/>
    <mergeCell ref="D187:P187"/>
    <mergeCell ref="Q187:Z187"/>
    <mergeCell ref="AA187:AC187"/>
    <mergeCell ref="AD187:AE187"/>
    <mergeCell ref="AG187:AH187"/>
    <mergeCell ref="B186:C186"/>
    <mergeCell ref="D186:P186"/>
    <mergeCell ref="Q186:Z186"/>
    <mergeCell ref="AA186:AC186"/>
    <mergeCell ref="AD186:AE186"/>
    <mergeCell ref="B203:AH203"/>
    <mergeCell ref="B205:C205"/>
    <mergeCell ref="D205:P205"/>
    <mergeCell ref="Q205:Z205"/>
    <mergeCell ref="AA205:AC205"/>
    <mergeCell ref="AD205:AE205"/>
    <mergeCell ref="AG205:AH205"/>
    <mergeCell ref="AG197:AH197"/>
    <mergeCell ref="B198:AH198"/>
    <mergeCell ref="B197:C197"/>
    <mergeCell ref="D197:P197"/>
    <mergeCell ref="Q197:Z197"/>
    <mergeCell ref="AA197:AC197"/>
    <mergeCell ref="AD197:AE197"/>
    <mergeCell ref="B194:AH194"/>
    <mergeCell ref="B196:C196"/>
    <mergeCell ref="D196:P196"/>
    <mergeCell ref="Q196:Z196"/>
    <mergeCell ref="AA196:AC196"/>
    <mergeCell ref="AD196:AE196"/>
    <mergeCell ref="AG196:AH196"/>
    <mergeCell ref="AG208:AH208"/>
    <mergeCell ref="B209:C209"/>
    <mergeCell ref="D209:P209"/>
    <mergeCell ref="Q209:Z209"/>
    <mergeCell ref="AA209:AC209"/>
    <mergeCell ref="AD209:AE209"/>
    <mergeCell ref="AG209:AH209"/>
    <mergeCell ref="B208:C208"/>
    <mergeCell ref="D208:P208"/>
    <mergeCell ref="Q208:Z208"/>
    <mergeCell ref="AA208:AC208"/>
    <mergeCell ref="AD208:AE208"/>
    <mergeCell ref="AG206:AH206"/>
    <mergeCell ref="B207:C207"/>
    <mergeCell ref="D207:P207"/>
    <mergeCell ref="Q207:Z207"/>
    <mergeCell ref="AA207:AC207"/>
    <mergeCell ref="AD207:AE207"/>
    <mergeCell ref="AG207:AH207"/>
    <mergeCell ref="B206:C206"/>
    <mergeCell ref="D206:P206"/>
    <mergeCell ref="Q206:Z206"/>
    <mergeCell ref="AA206:AC206"/>
    <mergeCell ref="AD206:AE206"/>
    <mergeCell ref="AG212:AH212"/>
    <mergeCell ref="B213:C213"/>
    <mergeCell ref="D213:P213"/>
    <mergeCell ref="Q213:Z213"/>
    <mergeCell ref="AA213:AC213"/>
    <mergeCell ref="AD213:AE213"/>
    <mergeCell ref="AG213:AH213"/>
    <mergeCell ref="B212:C212"/>
    <mergeCell ref="D212:P212"/>
    <mergeCell ref="Q212:Z212"/>
    <mergeCell ref="AA212:AC212"/>
    <mergeCell ref="AD212:AE212"/>
    <mergeCell ref="AG210:AH210"/>
    <mergeCell ref="B211:C211"/>
    <mergeCell ref="D211:P211"/>
    <mergeCell ref="Q211:Z211"/>
    <mergeCell ref="AA211:AC211"/>
    <mergeCell ref="AD211:AE211"/>
    <mergeCell ref="AG211:AH211"/>
    <mergeCell ref="B210:C210"/>
    <mergeCell ref="D210:P210"/>
    <mergeCell ref="Q210:Z210"/>
    <mergeCell ref="AA210:AC210"/>
    <mergeCell ref="AD210:AE210"/>
    <mergeCell ref="AG216:AH216"/>
    <mergeCell ref="B217:C217"/>
    <mergeCell ref="D217:P217"/>
    <mergeCell ref="Q217:Z217"/>
    <mergeCell ref="AA217:AC217"/>
    <mergeCell ref="AD217:AE217"/>
    <mergeCell ref="AG217:AH217"/>
    <mergeCell ref="B216:C216"/>
    <mergeCell ref="D216:P216"/>
    <mergeCell ref="Q216:Z216"/>
    <mergeCell ref="AA216:AC216"/>
    <mergeCell ref="AD216:AE216"/>
    <mergeCell ref="AG214:AH214"/>
    <mergeCell ref="B215:C215"/>
    <mergeCell ref="D215:P215"/>
    <mergeCell ref="Q215:Z215"/>
    <mergeCell ref="AA215:AC215"/>
    <mergeCell ref="AD215:AE215"/>
    <mergeCell ref="AG215:AH215"/>
    <mergeCell ref="B214:C214"/>
    <mergeCell ref="D214:P214"/>
    <mergeCell ref="Q214:Z214"/>
    <mergeCell ref="AA214:AC214"/>
    <mergeCell ref="AD214:AE214"/>
    <mergeCell ref="AG220:AH220"/>
    <mergeCell ref="B221:C221"/>
    <mergeCell ref="D221:P221"/>
    <mergeCell ref="Q221:Z221"/>
    <mergeCell ref="AA221:AC221"/>
    <mergeCell ref="AD221:AE221"/>
    <mergeCell ref="AG221:AH221"/>
    <mergeCell ref="B220:C220"/>
    <mergeCell ref="D220:P220"/>
    <mergeCell ref="Q220:Z220"/>
    <mergeCell ref="AA220:AC220"/>
    <mergeCell ref="AD220:AE220"/>
    <mergeCell ref="AG218:AH218"/>
    <mergeCell ref="B219:C219"/>
    <mergeCell ref="D219:P219"/>
    <mergeCell ref="Q219:Z219"/>
    <mergeCell ref="AA219:AC219"/>
    <mergeCell ref="AD219:AE219"/>
    <mergeCell ref="AG219:AH219"/>
    <mergeCell ref="B218:C218"/>
    <mergeCell ref="D218:P218"/>
    <mergeCell ref="Q218:Z218"/>
    <mergeCell ref="AA218:AC218"/>
    <mergeCell ref="AD218:AE218"/>
    <mergeCell ref="AG224:AH224"/>
    <mergeCell ref="B225:C225"/>
    <mergeCell ref="D225:P225"/>
    <mergeCell ref="Q225:Z225"/>
    <mergeCell ref="AA225:AC225"/>
    <mergeCell ref="AD225:AE225"/>
    <mergeCell ref="AG225:AH225"/>
    <mergeCell ref="B224:C224"/>
    <mergeCell ref="D224:P224"/>
    <mergeCell ref="Q224:Z224"/>
    <mergeCell ref="AA224:AC224"/>
    <mergeCell ref="AD224:AE224"/>
    <mergeCell ref="AG222:AH222"/>
    <mergeCell ref="B223:C223"/>
    <mergeCell ref="D223:P223"/>
    <mergeCell ref="Q223:Z223"/>
    <mergeCell ref="AA223:AC223"/>
    <mergeCell ref="AD223:AE223"/>
    <mergeCell ref="AG223:AH223"/>
    <mergeCell ref="B222:C222"/>
    <mergeCell ref="D222:P222"/>
    <mergeCell ref="Q222:Z222"/>
    <mergeCell ref="AA222:AC222"/>
    <mergeCell ref="AD222:AE222"/>
    <mergeCell ref="AG228:AH228"/>
    <mergeCell ref="B229:C229"/>
    <mergeCell ref="D229:P229"/>
    <mergeCell ref="Q229:Z229"/>
    <mergeCell ref="AA229:AC229"/>
    <mergeCell ref="AD229:AE229"/>
    <mergeCell ref="AG229:AH229"/>
    <mergeCell ref="B228:C228"/>
    <mergeCell ref="D228:P228"/>
    <mergeCell ref="Q228:Z228"/>
    <mergeCell ref="AA228:AC228"/>
    <mergeCell ref="AD228:AE228"/>
    <mergeCell ref="AG226:AH226"/>
    <mergeCell ref="B227:C227"/>
    <mergeCell ref="D227:P227"/>
    <mergeCell ref="Q227:Z227"/>
    <mergeCell ref="AA227:AC227"/>
    <mergeCell ref="AD227:AE227"/>
    <mergeCell ref="AG227:AH227"/>
    <mergeCell ref="B226:C226"/>
    <mergeCell ref="D226:P226"/>
    <mergeCell ref="Q226:Z226"/>
    <mergeCell ref="AA226:AC226"/>
    <mergeCell ref="AD226:AE226"/>
    <mergeCell ref="AG232:AH232"/>
    <mergeCell ref="B233:C233"/>
    <mergeCell ref="D233:P233"/>
    <mergeCell ref="Q233:Z233"/>
    <mergeCell ref="AA233:AC233"/>
    <mergeCell ref="AD233:AE233"/>
    <mergeCell ref="AG233:AH233"/>
    <mergeCell ref="B232:C232"/>
    <mergeCell ref="D232:P232"/>
    <mergeCell ref="Q232:Z232"/>
    <mergeCell ref="AA232:AC232"/>
    <mergeCell ref="AD232:AE232"/>
    <mergeCell ref="AG230:AH230"/>
    <mergeCell ref="B231:C231"/>
    <mergeCell ref="D231:P231"/>
    <mergeCell ref="Q231:Z231"/>
    <mergeCell ref="AA231:AC231"/>
    <mergeCell ref="AD231:AE231"/>
    <mergeCell ref="AG231:AH231"/>
    <mergeCell ref="B230:C230"/>
    <mergeCell ref="D230:P230"/>
    <mergeCell ref="Q230:Z230"/>
    <mergeCell ref="AA230:AC230"/>
    <mergeCell ref="AD230:AE230"/>
    <mergeCell ref="AG236:AH236"/>
    <mergeCell ref="B237:C237"/>
    <mergeCell ref="D237:P237"/>
    <mergeCell ref="Q237:Z237"/>
    <mergeCell ref="AA237:AC237"/>
    <mergeCell ref="AD237:AE237"/>
    <mergeCell ref="AG237:AH237"/>
    <mergeCell ref="B236:C236"/>
    <mergeCell ref="D236:P236"/>
    <mergeCell ref="Q236:Z236"/>
    <mergeCell ref="AA236:AC236"/>
    <mergeCell ref="AD236:AE236"/>
    <mergeCell ref="AG234:AH234"/>
    <mergeCell ref="B235:C235"/>
    <mergeCell ref="D235:P235"/>
    <mergeCell ref="Q235:Z235"/>
    <mergeCell ref="AA235:AC235"/>
    <mergeCell ref="AD235:AE235"/>
    <mergeCell ref="AG235:AH235"/>
    <mergeCell ref="B234:C234"/>
    <mergeCell ref="D234:P234"/>
    <mergeCell ref="Q234:Z234"/>
    <mergeCell ref="AA234:AC234"/>
    <mergeCell ref="AD234:AE234"/>
    <mergeCell ref="AG240:AH240"/>
    <mergeCell ref="B241:C241"/>
    <mergeCell ref="D241:P241"/>
    <mergeCell ref="Q241:Z241"/>
    <mergeCell ref="AA241:AC241"/>
    <mergeCell ref="AD241:AE241"/>
    <mergeCell ref="AG241:AH241"/>
    <mergeCell ref="B240:C240"/>
    <mergeCell ref="D240:P240"/>
    <mergeCell ref="Q240:Z240"/>
    <mergeCell ref="AA240:AC240"/>
    <mergeCell ref="AD240:AE240"/>
    <mergeCell ref="AG238:AH238"/>
    <mergeCell ref="B239:C239"/>
    <mergeCell ref="D239:P239"/>
    <mergeCell ref="Q239:Z239"/>
    <mergeCell ref="AA239:AC239"/>
    <mergeCell ref="AD239:AE239"/>
    <mergeCell ref="AG239:AH239"/>
    <mergeCell ref="B238:C238"/>
    <mergeCell ref="D238:P238"/>
    <mergeCell ref="Q238:Z238"/>
    <mergeCell ref="AA238:AC238"/>
    <mergeCell ref="AD238:AE238"/>
    <mergeCell ref="AG244:AH244"/>
    <mergeCell ref="B245:C245"/>
    <mergeCell ref="D245:P245"/>
    <mergeCell ref="Q245:Z245"/>
    <mergeCell ref="AA245:AC245"/>
    <mergeCell ref="AD245:AE245"/>
    <mergeCell ref="AG245:AH245"/>
    <mergeCell ref="B244:C244"/>
    <mergeCell ref="D244:P244"/>
    <mergeCell ref="Q244:Z244"/>
    <mergeCell ref="AA244:AC244"/>
    <mergeCell ref="AD244:AE244"/>
    <mergeCell ref="AG242:AH242"/>
    <mergeCell ref="B243:C243"/>
    <mergeCell ref="D243:P243"/>
    <mergeCell ref="Q243:Z243"/>
    <mergeCell ref="AA243:AC243"/>
    <mergeCell ref="AD243:AE243"/>
    <mergeCell ref="AG243:AH243"/>
    <mergeCell ref="B242:C242"/>
    <mergeCell ref="D242:P242"/>
    <mergeCell ref="Q242:Z242"/>
    <mergeCell ref="AA242:AC242"/>
    <mergeCell ref="AD242:AE242"/>
    <mergeCell ref="AG248:AH248"/>
    <mergeCell ref="B249:C249"/>
    <mergeCell ref="D249:P249"/>
    <mergeCell ref="Q249:Z249"/>
    <mergeCell ref="AA249:AC249"/>
    <mergeCell ref="AD249:AE249"/>
    <mergeCell ref="AG249:AH249"/>
    <mergeCell ref="B248:C248"/>
    <mergeCell ref="D248:P248"/>
    <mergeCell ref="Q248:Z248"/>
    <mergeCell ref="AA248:AC248"/>
    <mergeCell ref="AD248:AE248"/>
    <mergeCell ref="AG246:AH246"/>
    <mergeCell ref="B247:C247"/>
    <mergeCell ref="D247:P247"/>
    <mergeCell ref="Q247:Z247"/>
    <mergeCell ref="AA247:AC247"/>
    <mergeCell ref="AD247:AE247"/>
    <mergeCell ref="AG247:AH247"/>
    <mergeCell ref="B246:C246"/>
    <mergeCell ref="D246:P246"/>
    <mergeCell ref="Q246:Z246"/>
    <mergeCell ref="AA246:AC246"/>
    <mergeCell ref="AD246:AE246"/>
    <mergeCell ref="AG252:AH252"/>
    <mergeCell ref="B253:C253"/>
    <mergeCell ref="D253:P253"/>
    <mergeCell ref="Q253:Z253"/>
    <mergeCell ref="AA253:AC253"/>
    <mergeCell ref="AD253:AE253"/>
    <mergeCell ref="AG253:AH253"/>
    <mergeCell ref="B252:C252"/>
    <mergeCell ref="D252:P252"/>
    <mergeCell ref="Q252:Z252"/>
    <mergeCell ref="AA252:AC252"/>
    <mergeCell ref="AD252:AE252"/>
    <mergeCell ref="AG250:AH250"/>
    <mergeCell ref="B251:C251"/>
    <mergeCell ref="D251:P251"/>
    <mergeCell ref="Q251:Z251"/>
    <mergeCell ref="AA251:AC251"/>
    <mergeCell ref="AD251:AE251"/>
    <mergeCell ref="AG251:AH251"/>
    <mergeCell ref="B250:C250"/>
    <mergeCell ref="D250:P250"/>
    <mergeCell ref="Q250:Z250"/>
    <mergeCell ref="AA250:AC250"/>
    <mergeCell ref="AD250:AE250"/>
    <mergeCell ref="AG256:AH256"/>
    <mergeCell ref="B257:C257"/>
    <mergeCell ref="D257:P257"/>
    <mergeCell ref="Q257:Z257"/>
    <mergeCell ref="AA257:AC257"/>
    <mergeCell ref="AD257:AE257"/>
    <mergeCell ref="AG257:AH257"/>
    <mergeCell ref="B256:C256"/>
    <mergeCell ref="D256:P256"/>
    <mergeCell ref="Q256:Z256"/>
    <mergeCell ref="AA256:AC256"/>
    <mergeCell ref="AD256:AE256"/>
    <mergeCell ref="AG254:AH254"/>
    <mergeCell ref="B255:C255"/>
    <mergeCell ref="D255:P255"/>
    <mergeCell ref="Q255:Z255"/>
    <mergeCell ref="AA255:AC255"/>
    <mergeCell ref="AD255:AE255"/>
    <mergeCell ref="AG255:AH255"/>
    <mergeCell ref="B254:C254"/>
    <mergeCell ref="D254:P254"/>
    <mergeCell ref="Q254:Z254"/>
    <mergeCell ref="AA254:AC254"/>
    <mergeCell ref="AD254:AE254"/>
    <mergeCell ref="AG260:AH260"/>
    <mergeCell ref="B261:C261"/>
    <mergeCell ref="D261:P261"/>
    <mergeCell ref="Q261:Z261"/>
    <mergeCell ref="AA261:AC261"/>
    <mergeCell ref="AD261:AE261"/>
    <mergeCell ref="AG261:AH261"/>
    <mergeCell ref="B260:C260"/>
    <mergeCell ref="D260:P260"/>
    <mergeCell ref="Q260:Z260"/>
    <mergeCell ref="AA260:AC260"/>
    <mergeCell ref="AD260:AE260"/>
    <mergeCell ref="AG258:AH258"/>
    <mergeCell ref="B259:C259"/>
    <mergeCell ref="D259:P259"/>
    <mergeCell ref="Q259:Z259"/>
    <mergeCell ref="AA259:AC259"/>
    <mergeCell ref="AD259:AE259"/>
    <mergeCell ref="AG259:AH259"/>
    <mergeCell ref="B258:C258"/>
    <mergeCell ref="D258:P258"/>
    <mergeCell ref="Q258:Z258"/>
    <mergeCell ref="AA258:AC258"/>
    <mergeCell ref="AD258:AE258"/>
    <mergeCell ref="AG264:AH264"/>
    <mergeCell ref="B265:C265"/>
    <mergeCell ref="D265:P265"/>
    <mergeCell ref="Q265:Z265"/>
    <mergeCell ref="AA265:AC265"/>
    <mergeCell ref="AD265:AE265"/>
    <mergeCell ref="AG265:AH265"/>
    <mergeCell ref="B264:C264"/>
    <mergeCell ref="D264:P264"/>
    <mergeCell ref="Q264:Z264"/>
    <mergeCell ref="AA264:AC264"/>
    <mergeCell ref="AD264:AE264"/>
    <mergeCell ref="AG262:AH262"/>
    <mergeCell ref="B263:C263"/>
    <mergeCell ref="D263:P263"/>
    <mergeCell ref="Q263:Z263"/>
    <mergeCell ref="AA263:AC263"/>
    <mergeCell ref="AD263:AE263"/>
    <mergeCell ref="AG263:AH263"/>
    <mergeCell ref="B262:C262"/>
    <mergeCell ref="D262:P262"/>
    <mergeCell ref="Q262:Z262"/>
    <mergeCell ref="AA262:AC262"/>
    <mergeCell ref="AD262:AE262"/>
    <mergeCell ref="AG268:AH268"/>
    <mergeCell ref="B269:C269"/>
    <mergeCell ref="D269:P269"/>
    <mergeCell ref="Q269:Z269"/>
    <mergeCell ref="AA269:AC269"/>
    <mergeCell ref="AD269:AE269"/>
    <mergeCell ref="AG269:AH269"/>
    <mergeCell ref="B268:C268"/>
    <mergeCell ref="D268:P268"/>
    <mergeCell ref="Q268:Z268"/>
    <mergeCell ref="AA268:AC268"/>
    <mergeCell ref="AD268:AE268"/>
    <mergeCell ref="AG266:AH266"/>
    <mergeCell ref="B267:C267"/>
    <mergeCell ref="D267:P267"/>
    <mergeCell ref="Q267:Z267"/>
    <mergeCell ref="AA267:AC267"/>
    <mergeCell ref="AD267:AE267"/>
    <mergeCell ref="AG267:AH267"/>
    <mergeCell ref="B266:C266"/>
    <mergeCell ref="D266:P266"/>
    <mergeCell ref="Q266:Z266"/>
    <mergeCell ref="AA266:AC266"/>
    <mergeCell ref="AD266:AE266"/>
    <mergeCell ref="AG272:AH272"/>
    <mergeCell ref="B273:C273"/>
    <mergeCell ref="D273:P273"/>
    <mergeCell ref="Q273:Z273"/>
    <mergeCell ref="AA273:AC273"/>
    <mergeCell ref="AD273:AE273"/>
    <mergeCell ref="AG273:AH273"/>
    <mergeCell ref="B272:C272"/>
    <mergeCell ref="D272:P272"/>
    <mergeCell ref="Q272:Z272"/>
    <mergeCell ref="AA272:AC272"/>
    <mergeCell ref="AD272:AE272"/>
    <mergeCell ref="AG270:AH270"/>
    <mergeCell ref="B271:C271"/>
    <mergeCell ref="D271:P271"/>
    <mergeCell ref="Q271:Z271"/>
    <mergeCell ref="AA271:AC271"/>
    <mergeCell ref="AD271:AE271"/>
    <mergeCell ref="AG271:AH271"/>
    <mergeCell ref="B270:C270"/>
    <mergeCell ref="D270:P270"/>
    <mergeCell ref="Q270:Z270"/>
    <mergeCell ref="AA270:AC270"/>
    <mergeCell ref="AD270:AE270"/>
    <mergeCell ref="AG276:AH276"/>
    <mergeCell ref="B277:C277"/>
    <mergeCell ref="D277:P277"/>
    <mergeCell ref="Q277:Z277"/>
    <mergeCell ref="AA277:AC277"/>
    <mergeCell ref="AD277:AE277"/>
    <mergeCell ref="AG277:AH277"/>
    <mergeCell ref="B276:C276"/>
    <mergeCell ref="D276:P276"/>
    <mergeCell ref="Q276:Z276"/>
    <mergeCell ref="AA276:AC276"/>
    <mergeCell ref="AD276:AE276"/>
    <mergeCell ref="AG274:AH274"/>
    <mergeCell ref="B275:C275"/>
    <mergeCell ref="D275:P275"/>
    <mergeCell ref="Q275:Z275"/>
    <mergeCell ref="AA275:AC275"/>
    <mergeCell ref="AD275:AE275"/>
    <mergeCell ref="AG275:AH275"/>
    <mergeCell ref="B274:C274"/>
    <mergeCell ref="D274:P274"/>
    <mergeCell ref="Q274:Z274"/>
    <mergeCell ref="AA274:AC274"/>
    <mergeCell ref="AD274:AE274"/>
    <mergeCell ref="AG280:AH280"/>
    <mergeCell ref="B281:C281"/>
    <mergeCell ref="D281:P281"/>
    <mergeCell ref="Q281:Z281"/>
    <mergeCell ref="AA281:AC281"/>
    <mergeCell ref="AD281:AE281"/>
    <mergeCell ref="AG281:AH281"/>
    <mergeCell ref="B280:C280"/>
    <mergeCell ref="D280:P280"/>
    <mergeCell ref="Q280:Z280"/>
    <mergeCell ref="AA280:AC280"/>
    <mergeCell ref="AD280:AE280"/>
    <mergeCell ref="AG278:AH278"/>
    <mergeCell ref="B279:C279"/>
    <mergeCell ref="D279:P279"/>
    <mergeCell ref="Q279:Z279"/>
    <mergeCell ref="AA279:AC279"/>
    <mergeCell ref="AD279:AE279"/>
    <mergeCell ref="AG279:AH279"/>
    <mergeCell ref="B278:C278"/>
    <mergeCell ref="D278:P278"/>
    <mergeCell ref="Q278:Z278"/>
    <mergeCell ref="AA278:AC278"/>
    <mergeCell ref="AD278:AE278"/>
    <mergeCell ref="AG284:AH284"/>
    <mergeCell ref="B285:C285"/>
    <mergeCell ref="D285:P285"/>
    <mergeCell ref="Q285:Z285"/>
    <mergeCell ref="AA285:AC285"/>
    <mergeCell ref="AD285:AE285"/>
    <mergeCell ref="AG285:AH285"/>
    <mergeCell ref="B284:C284"/>
    <mergeCell ref="D284:P284"/>
    <mergeCell ref="Q284:Z284"/>
    <mergeCell ref="AA284:AC284"/>
    <mergeCell ref="AD284:AE284"/>
    <mergeCell ref="AG282:AH282"/>
    <mergeCell ref="B283:C283"/>
    <mergeCell ref="D283:P283"/>
    <mergeCell ref="Q283:Z283"/>
    <mergeCell ref="AA283:AC283"/>
    <mergeCell ref="AD283:AE283"/>
    <mergeCell ref="AG283:AH283"/>
    <mergeCell ref="B282:C282"/>
    <mergeCell ref="D282:P282"/>
    <mergeCell ref="Q282:Z282"/>
    <mergeCell ref="AA282:AC282"/>
    <mergeCell ref="AD282:AE282"/>
    <mergeCell ref="AG288:AH288"/>
    <mergeCell ref="B289:C289"/>
    <mergeCell ref="D289:P289"/>
    <mergeCell ref="Q289:Z289"/>
    <mergeCell ref="AA289:AC289"/>
    <mergeCell ref="AD289:AE289"/>
    <mergeCell ref="AG289:AH289"/>
    <mergeCell ref="B288:C288"/>
    <mergeCell ref="D288:P288"/>
    <mergeCell ref="Q288:Z288"/>
    <mergeCell ref="AA288:AC288"/>
    <mergeCell ref="AD288:AE288"/>
    <mergeCell ref="AG286:AH286"/>
    <mergeCell ref="B287:C287"/>
    <mergeCell ref="D287:P287"/>
    <mergeCell ref="Q287:Z287"/>
    <mergeCell ref="AA287:AC287"/>
    <mergeCell ref="AD287:AE287"/>
    <mergeCell ref="AG287:AH287"/>
    <mergeCell ref="B286:C286"/>
    <mergeCell ref="D286:P286"/>
    <mergeCell ref="Q286:Z286"/>
    <mergeCell ref="AA286:AC286"/>
    <mergeCell ref="AD286:AE286"/>
    <mergeCell ref="AG292:AH292"/>
    <mergeCell ref="B293:C293"/>
    <mergeCell ref="D293:P293"/>
    <mergeCell ref="Q293:Z293"/>
    <mergeCell ref="AA293:AC293"/>
    <mergeCell ref="AD293:AE293"/>
    <mergeCell ref="AG293:AH293"/>
    <mergeCell ref="B292:C292"/>
    <mergeCell ref="D292:P292"/>
    <mergeCell ref="Q292:Z292"/>
    <mergeCell ref="AA292:AC292"/>
    <mergeCell ref="AD292:AE292"/>
    <mergeCell ref="AG290:AH290"/>
    <mergeCell ref="B291:C291"/>
    <mergeCell ref="D291:P291"/>
    <mergeCell ref="Q291:Z291"/>
    <mergeCell ref="AA291:AC291"/>
    <mergeCell ref="AD291:AE291"/>
    <mergeCell ref="AG291:AH291"/>
    <mergeCell ref="B290:C290"/>
    <mergeCell ref="D290:P290"/>
    <mergeCell ref="Q290:Z290"/>
    <mergeCell ref="AA290:AC290"/>
    <mergeCell ref="AD290:AE290"/>
    <mergeCell ref="AG296:AH296"/>
    <mergeCell ref="B297:C297"/>
    <mergeCell ref="D297:P297"/>
    <mergeCell ref="Q297:Z297"/>
    <mergeCell ref="AA297:AC297"/>
    <mergeCell ref="AD297:AE297"/>
    <mergeCell ref="AG297:AH297"/>
    <mergeCell ref="B296:C296"/>
    <mergeCell ref="D296:P296"/>
    <mergeCell ref="Q296:Z296"/>
    <mergeCell ref="AA296:AC296"/>
    <mergeCell ref="AD296:AE296"/>
    <mergeCell ref="AG294:AH294"/>
    <mergeCell ref="B295:C295"/>
    <mergeCell ref="D295:P295"/>
    <mergeCell ref="Q295:Z295"/>
    <mergeCell ref="AA295:AC295"/>
    <mergeCell ref="AD295:AE295"/>
    <mergeCell ref="AG295:AH295"/>
    <mergeCell ref="B294:C294"/>
    <mergeCell ref="D294:P294"/>
    <mergeCell ref="Q294:Z294"/>
    <mergeCell ref="AA294:AC294"/>
    <mergeCell ref="AD294:AE294"/>
    <mergeCell ref="AG300:AH300"/>
    <mergeCell ref="B301:C301"/>
    <mergeCell ref="D301:P301"/>
    <mergeCell ref="Q301:Z301"/>
    <mergeCell ref="AA301:AC301"/>
    <mergeCell ref="AD301:AE301"/>
    <mergeCell ref="AG301:AH301"/>
    <mergeCell ref="B300:C300"/>
    <mergeCell ref="D300:P300"/>
    <mergeCell ref="Q300:Z300"/>
    <mergeCell ref="AA300:AC300"/>
    <mergeCell ref="AD300:AE300"/>
    <mergeCell ref="AG298:AH298"/>
    <mergeCell ref="B299:C299"/>
    <mergeCell ref="D299:P299"/>
    <mergeCell ref="Q299:Z299"/>
    <mergeCell ref="AA299:AC299"/>
    <mergeCell ref="AD299:AE299"/>
    <mergeCell ref="AG299:AH299"/>
    <mergeCell ref="B298:C298"/>
    <mergeCell ref="D298:P298"/>
    <mergeCell ref="Q298:Z298"/>
    <mergeCell ref="AA298:AC298"/>
    <mergeCell ref="AD298:AE298"/>
    <mergeCell ref="AG304:AH304"/>
    <mergeCell ref="B305:C305"/>
    <mergeCell ref="D305:P305"/>
    <mergeCell ref="Q305:Z305"/>
    <mergeCell ref="AA305:AC305"/>
    <mergeCell ref="AD305:AE305"/>
    <mergeCell ref="AG305:AH305"/>
    <mergeCell ref="B304:C304"/>
    <mergeCell ref="D304:P304"/>
    <mergeCell ref="Q304:Z304"/>
    <mergeCell ref="AA304:AC304"/>
    <mergeCell ref="AD304:AE304"/>
    <mergeCell ref="AG302:AH302"/>
    <mergeCell ref="B303:C303"/>
    <mergeCell ref="D303:P303"/>
    <mergeCell ref="Q303:Z303"/>
    <mergeCell ref="AA303:AC303"/>
    <mergeCell ref="AD303:AE303"/>
    <mergeCell ref="AG303:AH303"/>
    <mergeCell ref="B302:C302"/>
    <mergeCell ref="D302:P302"/>
    <mergeCell ref="Q302:Z302"/>
    <mergeCell ref="AA302:AC302"/>
    <mergeCell ref="AD302:AE302"/>
    <mergeCell ref="AG308:AH308"/>
    <mergeCell ref="B309:C309"/>
    <mergeCell ref="D309:P309"/>
    <mergeCell ref="Q309:Z309"/>
    <mergeCell ref="AA309:AC309"/>
    <mergeCell ref="AD309:AE309"/>
    <mergeCell ref="AG309:AH309"/>
    <mergeCell ref="B308:C308"/>
    <mergeCell ref="D308:P308"/>
    <mergeCell ref="Q308:Z308"/>
    <mergeCell ref="AA308:AC308"/>
    <mergeCell ref="AD308:AE308"/>
    <mergeCell ref="AG306:AH306"/>
    <mergeCell ref="B307:C307"/>
    <mergeCell ref="D307:P307"/>
    <mergeCell ref="Q307:Z307"/>
    <mergeCell ref="AA307:AC307"/>
    <mergeCell ref="AD307:AE307"/>
    <mergeCell ref="AG307:AH307"/>
    <mergeCell ref="B306:C306"/>
    <mergeCell ref="D306:P306"/>
    <mergeCell ref="Q306:Z306"/>
    <mergeCell ref="AA306:AC306"/>
    <mergeCell ref="AD306:AE306"/>
    <mergeCell ref="AG312:AH312"/>
    <mergeCell ref="B313:C313"/>
    <mergeCell ref="D313:P313"/>
    <mergeCell ref="Q313:Z313"/>
    <mergeCell ref="AA313:AC313"/>
    <mergeCell ref="AD313:AE313"/>
    <mergeCell ref="AG313:AH313"/>
    <mergeCell ref="B312:C312"/>
    <mergeCell ref="D312:P312"/>
    <mergeCell ref="Q312:Z312"/>
    <mergeCell ref="AA312:AC312"/>
    <mergeCell ref="AD312:AE312"/>
    <mergeCell ref="AG310:AH310"/>
    <mergeCell ref="B311:C311"/>
    <mergeCell ref="D311:P311"/>
    <mergeCell ref="Q311:Z311"/>
    <mergeCell ref="AA311:AC311"/>
    <mergeCell ref="AD311:AE311"/>
    <mergeCell ref="AG311:AH311"/>
    <mergeCell ref="B310:C310"/>
    <mergeCell ref="D310:P310"/>
    <mergeCell ref="Q310:Z310"/>
    <mergeCell ref="AA310:AC310"/>
    <mergeCell ref="AD310:AE310"/>
    <mergeCell ref="AG316:AH316"/>
    <mergeCell ref="B317:C317"/>
    <mergeCell ref="D317:P317"/>
    <mergeCell ref="Q317:Z317"/>
    <mergeCell ref="AA317:AC317"/>
    <mergeCell ref="AD317:AE317"/>
    <mergeCell ref="AG317:AH317"/>
    <mergeCell ref="B316:C316"/>
    <mergeCell ref="D316:P316"/>
    <mergeCell ref="Q316:Z316"/>
    <mergeCell ref="AA316:AC316"/>
    <mergeCell ref="AD316:AE316"/>
    <mergeCell ref="AG314:AH314"/>
    <mergeCell ref="B315:C315"/>
    <mergeCell ref="D315:P315"/>
    <mergeCell ref="Q315:Z315"/>
    <mergeCell ref="AA315:AC315"/>
    <mergeCell ref="AD315:AE315"/>
    <mergeCell ref="AG315:AH315"/>
    <mergeCell ref="B314:C314"/>
    <mergeCell ref="D314:P314"/>
    <mergeCell ref="Q314:Z314"/>
    <mergeCell ref="AA314:AC314"/>
    <mergeCell ref="AD314:AE314"/>
    <mergeCell ref="AG320:AH320"/>
    <mergeCell ref="B321:C321"/>
    <mergeCell ref="D321:P321"/>
    <mergeCell ref="Q321:Z321"/>
    <mergeCell ref="AA321:AC321"/>
    <mergeCell ref="AD321:AE321"/>
    <mergeCell ref="AG321:AH321"/>
    <mergeCell ref="B320:C320"/>
    <mergeCell ref="D320:P320"/>
    <mergeCell ref="Q320:Z320"/>
    <mergeCell ref="AA320:AC320"/>
    <mergeCell ref="AD320:AE320"/>
    <mergeCell ref="AG318:AH318"/>
    <mergeCell ref="B319:C319"/>
    <mergeCell ref="D319:P319"/>
    <mergeCell ref="Q319:Z319"/>
    <mergeCell ref="AA319:AC319"/>
    <mergeCell ref="AD319:AE319"/>
    <mergeCell ref="AG319:AH319"/>
    <mergeCell ref="B318:C318"/>
    <mergeCell ref="D318:P318"/>
    <mergeCell ref="Q318:Z318"/>
    <mergeCell ref="AA318:AC318"/>
    <mergeCell ref="AD318:AE318"/>
    <mergeCell ref="AG324:AH324"/>
    <mergeCell ref="B325:C325"/>
    <mergeCell ref="D325:P325"/>
    <mergeCell ref="Q325:Z325"/>
    <mergeCell ref="AA325:AC325"/>
    <mergeCell ref="AD325:AE325"/>
    <mergeCell ref="AG325:AH325"/>
    <mergeCell ref="B324:C324"/>
    <mergeCell ref="D324:P324"/>
    <mergeCell ref="Q324:Z324"/>
    <mergeCell ref="AA324:AC324"/>
    <mergeCell ref="AD324:AE324"/>
    <mergeCell ref="AG322:AH322"/>
    <mergeCell ref="B323:C323"/>
    <mergeCell ref="D323:P323"/>
    <mergeCell ref="Q323:Z323"/>
    <mergeCell ref="AA323:AC323"/>
    <mergeCell ref="AD323:AE323"/>
    <mergeCell ref="AG323:AH323"/>
    <mergeCell ref="B322:C322"/>
    <mergeCell ref="D322:P322"/>
    <mergeCell ref="Q322:Z322"/>
    <mergeCell ref="AA322:AC322"/>
    <mergeCell ref="AD322:AE322"/>
    <mergeCell ref="AG328:AH328"/>
    <mergeCell ref="B329:C329"/>
    <mergeCell ref="D329:P329"/>
    <mergeCell ref="Q329:Z329"/>
    <mergeCell ref="AA329:AC329"/>
    <mergeCell ref="AD329:AE329"/>
    <mergeCell ref="AG329:AH329"/>
    <mergeCell ref="B328:C328"/>
    <mergeCell ref="D328:P328"/>
    <mergeCell ref="Q328:Z328"/>
    <mergeCell ref="AA328:AC328"/>
    <mergeCell ref="AD328:AE328"/>
    <mergeCell ref="AG326:AH326"/>
    <mergeCell ref="B327:C327"/>
    <mergeCell ref="D327:P327"/>
    <mergeCell ref="Q327:Z327"/>
    <mergeCell ref="AA327:AC327"/>
    <mergeCell ref="AD327:AE327"/>
    <mergeCell ref="AG327:AH327"/>
    <mergeCell ref="B326:C326"/>
    <mergeCell ref="D326:P326"/>
    <mergeCell ref="Q326:Z326"/>
    <mergeCell ref="AA326:AC326"/>
    <mergeCell ref="AD326:AE326"/>
    <mergeCell ref="AG332:AH332"/>
    <mergeCell ref="B333:C333"/>
    <mergeCell ref="D333:P333"/>
    <mergeCell ref="Q333:Z333"/>
    <mergeCell ref="AA333:AC333"/>
    <mergeCell ref="AD333:AE333"/>
    <mergeCell ref="AG333:AH333"/>
    <mergeCell ref="B332:C332"/>
    <mergeCell ref="D332:P332"/>
    <mergeCell ref="Q332:Z332"/>
    <mergeCell ref="AA332:AC332"/>
    <mergeCell ref="AD332:AE332"/>
    <mergeCell ref="AG330:AH330"/>
    <mergeCell ref="B331:C331"/>
    <mergeCell ref="D331:P331"/>
    <mergeCell ref="Q331:Z331"/>
    <mergeCell ref="AA331:AC331"/>
    <mergeCell ref="AD331:AE331"/>
    <mergeCell ref="AG331:AH331"/>
    <mergeCell ref="B330:C330"/>
    <mergeCell ref="D330:P330"/>
    <mergeCell ref="Q330:Z330"/>
    <mergeCell ref="AA330:AC330"/>
    <mergeCell ref="AD330:AE330"/>
    <mergeCell ref="AG336:AH336"/>
    <mergeCell ref="B337:AH337"/>
    <mergeCell ref="B336:C336"/>
    <mergeCell ref="D336:P336"/>
    <mergeCell ref="Q336:Z336"/>
    <mergeCell ref="AA336:AC336"/>
    <mergeCell ref="AD336:AE336"/>
    <mergeCell ref="AG334:AH334"/>
    <mergeCell ref="B335:C335"/>
    <mergeCell ref="D335:P335"/>
    <mergeCell ref="Q335:Z335"/>
    <mergeCell ref="AA335:AC335"/>
    <mergeCell ref="AD335:AE335"/>
    <mergeCell ref="AG335:AH335"/>
    <mergeCell ref="B334:C334"/>
    <mergeCell ref="D334:P334"/>
    <mergeCell ref="Q334:Z334"/>
    <mergeCell ref="AA334:AC334"/>
    <mergeCell ref="AD334:AE334"/>
    <mergeCell ref="AG346:AH346"/>
    <mergeCell ref="B347:C347"/>
    <mergeCell ref="D347:P347"/>
    <mergeCell ref="Q347:Z347"/>
    <mergeCell ref="AA347:AC347"/>
    <mergeCell ref="AD347:AE347"/>
    <mergeCell ref="AG347:AH347"/>
    <mergeCell ref="B346:C346"/>
    <mergeCell ref="D346:P346"/>
    <mergeCell ref="Q346:Z346"/>
    <mergeCell ref="AA346:AC346"/>
    <mergeCell ref="AD346:AE346"/>
    <mergeCell ref="B343:AH343"/>
    <mergeCell ref="B345:C345"/>
    <mergeCell ref="D345:P345"/>
    <mergeCell ref="Q345:Z345"/>
    <mergeCell ref="AA345:AC345"/>
    <mergeCell ref="AD345:AE345"/>
    <mergeCell ref="AG345:AH345"/>
    <mergeCell ref="AG350:AH350"/>
    <mergeCell ref="B351:C351"/>
    <mergeCell ref="D351:P351"/>
    <mergeCell ref="Q351:Z351"/>
    <mergeCell ref="AA351:AC351"/>
    <mergeCell ref="AD351:AE351"/>
    <mergeCell ref="AG351:AH351"/>
    <mergeCell ref="B350:C350"/>
    <mergeCell ref="D350:P350"/>
    <mergeCell ref="Q350:Z350"/>
    <mergeCell ref="AA350:AC350"/>
    <mergeCell ref="AD350:AE350"/>
    <mergeCell ref="AG348:AH348"/>
    <mergeCell ref="B349:C349"/>
    <mergeCell ref="D349:P349"/>
    <mergeCell ref="Q349:Z349"/>
    <mergeCell ref="AA349:AC349"/>
    <mergeCell ref="AD349:AE349"/>
    <mergeCell ref="AG349:AH349"/>
    <mergeCell ref="B348:C348"/>
    <mergeCell ref="D348:P348"/>
    <mergeCell ref="Q348:Z348"/>
    <mergeCell ref="AA348:AC348"/>
    <mergeCell ref="AD348:AE348"/>
    <mergeCell ref="AG354:AH354"/>
    <mergeCell ref="B355:AH355"/>
    <mergeCell ref="B354:C354"/>
    <mergeCell ref="D354:P354"/>
    <mergeCell ref="Q354:Z354"/>
    <mergeCell ref="AA354:AC354"/>
    <mergeCell ref="AD354:AE354"/>
    <mergeCell ref="AG352:AH352"/>
    <mergeCell ref="B353:C353"/>
    <mergeCell ref="D353:P353"/>
    <mergeCell ref="Q353:Z353"/>
    <mergeCell ref="AA353:AC353"/>
    <mergeCell ref="AD353:AE353"/>
    <mergeCell ref="AG353:AH353"/>
    <mergeCell ref="B352:C352"/>
    <mergeCell ref="D352:P352"/>
    <mergeCell ref="Q352:Z352"/>
    <mergeCell ref="AA352:AC352"/>
    <mergeCell ref="AD352:AE352"/>
    <mergeCell ref="AG362:AH362"/>
    <mergeCell ref="B363:C363"/>
    <mergeCell ref="D363:P363"/>
    <mergeCell ref="Q363:Z363"/>
    <mergeCell ref="AA363:AC363"/>
    <mergeCell ref="AD363:AE363"/>
    <mergeCell ref="AG363:AH363"/>
    <mergeCell ref="B362:C362"/>
    <mergeCell ref="D362:P362"/>
    <mergeCell ref="Q362:Z362"/>
    <mergeCell ref="AA362:AC362"/>
    <mergeCell ref="AD362:AE362"/>
    <mergeCell ref="B359:AH359"/>
    <mergeCell ref="B361:C361"/>
    <mergeCell ref="D361:P361"/>
    <mergeCell ref="Q361:Z361"/>
    <mergeCell ref="AA361:AC361"/>
    <mergeCell ref="AD361:AE361"/>
    <mergeCell ref="AG361:AH361"/>
    <mergeCell ref="AG366:AH366"/>
    <mergeCell ref="B366:C366"/>
    <mergeCell ref="D366:P366"/>
    <mergeCell ref="Q366:Z366"/>
    <mergeCell ref="AA366:AC366"/>
    <mergeCell ref="AD366:AE366"/>
    <mergeCell ref="AG364:AH364"/>
    <mergeCell ref="B365:C365"/>
    <mergeCell ref="D365:P365"/>
    <mergeCell ref="Q365:Z365"/>
    <mergeCell ref="AA365:AC365"/>
    <mergeCell ref="AD365:AE365"/>
    <mergeCell ref="AG365:AH365"/>
    <mergeCell ref="B364:C364"/>
    <mergeCell ref="D364:P364"/>
    <mergeCell ref="Q364:Z364"/>
    <mergeCell ref="AA364:AC364"/>
    <mergeCell ref="AD364:AE364"/>
    <mergeCell ref="AG369:AH369"/>
    <mergeCell ref="B370:AH370"/>
    <mergeCell ref="B369:C369"/>
    <mergeCell ref="D369:P369"/>
    <mergeCell ref="Q369:Z369"/>
    <mergeCell ref="AA369:AC369"/>
    <mergeCell ref="AD369:AE369"/>
    <mergeCell ref="AG367:AH367"/>
    <mergeCell ref="B368:C368"/>
    <mergeCell ref="D368:P368"/>
    <mergeCell ref="Q368:Z368"/>
    <mergeCell ref="AA368:AC368"/>
    <mergeCell ref="AD368:AE368"/>
    <mergeCell ref="AG368:AH368"/>
    <mergeCell ref="B367:C367"/>
    <mergeCell ref="D367:P367"/>
    <mergeCell ref="Q367:Z367"/>
    <mergeCell ref="AA367:AC367"/>
    <mergeCell ref="AD367:AE367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 všech ceníků</vt:lpstr>
      <vt:lpstr>'Položky všech ceníků'!Názvy_tisku</vt:lpstr>
      <vt:lpstr>Rekapitulace!Názvy_tisku</vt:lpstr>
      <vt:lpstr>'Položky všech ceníků'!Oblast_tisku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Roman</cp:lastModifiedBy>
  <dcterms:modified xsi:type="dcterms:W3CDTF">2019-01-28T06:39:02Z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